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hp\Desktop\LINK_BUDGET_v5\"/>
    </mc:Choice>
  </mc:AlternateContent>
  <xr:revisionPtr revIDLastSave="0" documentId="13_ncr:1_{161A9E91-0EBE-4F17-A3EB-260467A90F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put" sheetId="11" r:id="rId1"/>
    <sheet name="Output Up" sheetId="7" r:id="rId2"/>
    <sheet name="Output Dw" sheetId="8" r:id="rId3"/>
  </sheets>
  <definedNames>
    <definedName name="No" localSheetId="0">Input!$P$10:$Q$10</definedName>
    <definedName name="No">#REF!</definedName>
    <definedName name="Yes" localSheetId="0">Input!$P$9:$Q$9</definedName>
    <definedName name="Y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34" i="11" l="1"/>
  <c r="A133" i="11"/>
  <c r="A132" i="11"/>
  <c r="A131" i="11"/>
  <c r="A130" i="11"/>
  <c r="A129" i="11"/>
  <c r="A128" i="11"/>
  <c r="A127" i="11"/>
  <c r="A126" i="11"/>
  <c r="A125" i="11"/>
  <c r="A124" i="11"/>
  <c r="A123" i="11"/>
  <c r="A122" i="11"/>
  <c r="A121" i="11"/>
  <c r="A120" i="11"/>
  <c r="A119" i="11"/>
  <c r="A118" i="11"/>
  <c r="A117" i="11"/>
  <c r="A116" i="11"/>
  <c r="A114" i="11"/>
  <c r="A113" i="11"/>
  <c r="A112" i="11"/>
  <c r="A111" i="11"/>
  <c r="A110" i="11"/>
  <c r="A109" i="11"/>
  <c r="A108" i="11"/>
  <c r="A107" i="11"/>
  <c r="A106" i="11"/>
  <c r="A105" i="11"/>
  <c r="A104" i="11"/>
  <c r="A103" i="11"/>
  <c r="A102" i="11"/>
  <c r="A101" i="11"/>
  <c r="A100" i="11"/>
  <c r="A99" i="11"/>
  <c r="A98" i="11"/>
  <c r="A97" i="11"/>
  <c r="A96" i="11"/>
  <c r="A95" i="11"/>
  <c r="A94" i="11"/>
  <c r="A93" i="11"/>
  <c r="A92" i="11"/>
  <c r="A91" i="11"/>
  <c r="A89" i="11"/>
  <c r="A88" i="11"/>
  <c r="A87" i="11"/>
  <c r="A86" i="11"/>
  <c r="A85" i="11"/>
  <c r="A84" i="11"/>
  <c r="A83" i="11"/>
  <c r="A82" i="11"/>
  <c r="A81" i="11"/>
  <c r="A80" i="11"/>
  <c r="A79" i="11"/>
  <c r="A78" i="11"/>
  <c r="A77" i="11"/>
  <c r="A76" i="11"/>
  <c r="A75" i="11"/>
  <c r="A74" i="11"/>
  <c r="A73" i="11"/>
  <c r="A72" i="11"/>
  <c r="A71" i="11"/>
  <c r="A69" i="11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54" i="11"/>
  <c r="A53" i="11"/>
  <c r="A52" i="11"/>
  <c r="A51" i="11"/>
  <c r="A50" i="11"/>
  <c r="A49" i="11"/>
  <c r="A48" i="11"/>
  <c r="A47" i="11"/>
  <c r="A46" i="11"/>
  <c r="A43" i="11"/>
  <c r="A42" i="11"/>
  <c r="A41" i="11"/>
  <c r="A40" i="11"/>
  <c r="A39" i="11"/>
  <c r="A38" i="11"/>
  <c r="A37" i="11"/>
  <c r="A36" i="11"/>
  <c r="A35" i="11"/>
  <c r="A33" i="11"/>
  <c r="A32" i="11"/>
  <c r="A31" i="11"/>
  <c r="A30" i="11"/>
  <c r="A29" i="11"/>
  <c r="A28" i="11"/>
  <c r="A27" i="11"/>
  <c r="A26" i="11"/>
  <c r="A25" i="11"/>
  <c r="A24" i="11"/>
  <c r="A23" i="11"/>
  <c r="K18" i="11"/>
  <c r="J18" i="11"/>
  <c r="I18" i="11"/>
  <c r="A17" i="11"/>
  <c r="G16" i="11"/>
  <c r="K13" i="11"/>
  <c r="J13" i="11"/>
  <c r="J12" i="11"/>
  <c r="I12" i="11"/>
  <c r="H11" i="11"/>
  <c r="H13" i="11" s="1"/>
  <c r="H9" i="11"/>
  <c r="H12" i="11" s="1"/>
  <c r="K6" i="11"/>
  <c r="K4" i="11"/>
  <c r="P24" i="8"/>
  <c r="P17" i="8"/>
  <c r="P20" i="7"/>
  <c r="P27" i="7"/>
  <c r="I11" i="11" l="1"/>
  <c r="I13" i="11" s="1"/>
  <c r="P96" i="7"/>
  <c r="P93" i="7"/>
  <c r="P92" i="7"/>
  <c r="P82" i="7"/>
  <c r="P79" i="7"/>
  <c r="P78" i="7"/>
  <c r="P67" i="7"/>
  <c r="P66" i="7"/>
  <c r="P56" i="7"/>
  <c r="P53" i="7"/>
  <c r="P52" i="7"/>
  <c r="P43" i="7"/>
  <c r="P33" i="7"/>
  <c r="P32" i="7"/>
  <c r="P26" i="7"/>
  <c r="P23" i="7"/>
  <c r="P17" i="7"/>
  <c r="P14" i="7"/>
  <c r="P12" i="7"/>
  <c r="P11" i="7"/>
  <c r="P6" i="7"/>
  <c r="P119" i="8"/>
  <c r="P117" i="8"/>
  <c r="P116" i="8"/>
  <c r="P115" i="8"/>
  <c r="P103" i="8"/>
  <c r="P100" i="8"/>
  <c r="P99" i="8"/>
  <c r="P91" i="8"/>
  <c r="P88" i="8"/>
  <c r="P87" i="8"/>
  <c r="P72" i="8"/>
  <c r="P71" i="8"/>
  <c r="P59" i="8"/>
  <c r="P56" i="8"/>
  <c r="P55" i="8"/>
  <c r="P41" i="8"/>
  <c r="P40" i="8"/>
  <c r="P36" i="8"/>
  <c r="P30" i="8"/>
  <c r="P29" i="8"/>
  <c r="P23" i="8"/>
  <c r="P20" i="8"/>
  <c r="P14" i="8"/>
  <c r="P11" i="8"/>
  <c r="P10" i="8"/>
  <c r="P9" i="8"/>
  <c r="P6" i="8"/>
  <c r="L9" i="8"/>
  <c r="L10" i="8"/>
  <c r="L11" i="8"/>
  <c r="L14" i="8"/>
  <c r="L20" i="8"/>
  <c r="L23" i="8"/>
  <c r="L29" i="8"/>
  <c r="L30" i="8"/>
  <c r="L36" i="8"/>
  <c r="L40" i="8"/>
  <c r="L41" i="8"/>
  <c r="L42" i="8"/>
  <c r="L55" i="8"/>
  <c r="L56" i="8"/>
  <c r="E123" i="8"/>
  <c r="E122" i="8"/>
  <c r="E109" i="8"/>
  <c r="E108" i="8"/>
  <c r="E97" i="8"/>
  <c r="E96" i="8"/>
  <c r="E81" i="8"/>
  <c r="E80" i="8"/>
  <c r="E65" i="8"/>
  <c r="E64" i="8"/>
  <c r="E88" i="7"/>
  <c r="E87" i="7"/>
  <c r="E76" i="7"/>
  <c r="E75" i="7"/>
  <c r="E62" i="7"/>
  <c r="E61" i="7"/>
  <c r="L123" i="8"/>
  <c r="L122" i="8"/>
  <c r="L109" i="8"/>
  <c r="L108" i="8"/>
  <c r="L97" i="8"/>
  <c r="L96" i="8"/>
  <c r="L81" i="8"/>
  <c r="L80" i="8"/>
  <c r="L65" i="8"/>
  <c r="L64" i="8"/>
  <c r="L88" i="7"/>
  <c r="L87" i="7"/>
  <c r="L76" i="7"/>
  <c r="L75" i="7"/>
  <c r="L62" i="7"/>
  <c r="L61" i="7"/>
  <c r="L120" i="8"/>
  <c r="L106" i="8"/>
  <c r="L94" i="8"/>
  <c r="L78" i="8"/>
  <c r="L62" i="8"/>
  <c r="L85" i="7"/>
  <c r="L73" i="7"/>
  <c r="L59" i="7"/>
  <c r="K106" i="8"/>
  <c r="K94" i="8"/>
  <c r="K78" i="8"/>
  <c r="K85" i="7"/>
  <c r="K42" i="8"/>
  <c r="L44" i="7"/>
  <c r="L119" i="8"/>
  <c r="L117" i="8"/>
  <c r="L116" i="8"/>
  <c r="L115" i="8"/>
  <c r="L103" i="8"/>
  <c r="L100" i="8"/>
  <c r="L99" i="8"/>
  <c r="L91" i="8"/>
  <c r="L88" i="8"/>
  <c r="L87" i="8"/>
  <c r="L72" i="8"/>
  <c r="L71" i="8"/>
  <c r="L59" i="8"/>
  <c r="L6" i="8"/>
  <c r="L96" i="7"/>
  <c r="L93" i="7"/>
  <c r="L92" i="7"/>
  <c r="L82" i="7"/>
  <c r="L79" i="7"/>
  <c r="L78" i="7"/>
  <c r="L67" i="7"/>
  <c r="L66" i="7"/>
  <c r="L56" i="7"/>
  <c r="L53" i="7"/>
  <c r="L52" i="7"/>
  <c r="L43" i="7"/>
  <c r="L33" i="7"/>
  <c r="L32" i="7"/>
  <c r="L26" i="7"/>
  <c r="L23" i="7"/>
  <c r="L17" i="7"/>
  <c r="L14" i="7"/>
  <c r="L12" i="7"/>
  <c r="L11" i="7"/>
  <c r="L6" i="7"/>
  <c r="K41" i="8"/>
  <c r="K40" i="8"/>
  <c r="K29" i="8"/>
  <c r="K43" i="7"/>
  <c r="K32" i="7"/>
  <c r="K36" i="8"/>
  <c r="K30" i="8"/>
  <c r="K23" i="8"/>
  <c r="K20" i="8"/>
  <c r="K14" i="8"/>
  <c r="K9" i="8"/>
  <c r="K33" i="7"/>
  <c r="K26" i="7"/>
  <c r="K23" i="7"/>
  <c r="K17" i="7"/>
  <c r="K119" i="8"/>
  <c r="K12" i="7"/>
  <c r="K11" i="7"/>
  <c r="K117" i="8"/>
  <c r="K116" i="8"/>
  <c r="K115" i="8"/>
  <c r="K103" i="8"/>
  <c r="K100" i="8"/>
  <c r="K99" i="8"/>
  <c r="K91" i="8"/>
  <c r="K88" i="8"/>
  <c r="K87" i="8"/>
  <c r="K72" i="8"/>
  <c r="K71" i="8"/>
  <c r="K59" i="8"/>
  <c r="K56" i="8"/>
  <c r="K55" i="8"/>
  <c r="K11" i="8"/>
  <c r="K10" i="8"/>
  <c r="K6" i="8"/>
  <c r="K96" i="7"/>
  <c r="K93" i="7"/>
  <c r="K92" i="7"/>
  <c r="K82" i="7"/>
  <c r="K79" i="7"/>
  <c r="K78" i="7"/>
  <c r="K67" i="7"/>
  <c r="K66" i="7"/>
  <c r="K56" i="7"/>
  <c r="K53" i="7"/>
  <c r="K52" i="7"/>
  <c r="K14" i="7"/>
  <c r="K6" i="7"/>
  <c r="J121" i="8"/>
  <c r="J120" i="8"/>
  <c r="J113" i="8"/>
  <c r="J107" i="8"/>
  <c r="J106" i="8"/>
  <c r="J105" i="8"/>
  <c r="J104" i="8"/>
  <c r="J101" i="8"/>
  <c r="J95" i="8"/>
  <c r="J94" i="8"/>
  <c r="J93" i="8"/>
  <c r="J92" i="8"/>
  <c r="J89" i="8"/>
  <c r="J79" i="8"/>
  <c r="J78" i="8"/>
  <c r="J77" i="8"/>
  <c r="J76" i="8"/>
  <c r="J73" i="8"/>
  <c r="J63" i="8"/>
  <c r="J62" i="8"/>
  <c r="J61" i="8"/>
  <c r="J60" i="8"/>
  <c r="J57" i="8"/>
  <c r="J22" i="8"/>
  <c r="J21" i="8"/>
  <c r="J32" i="8"/>
  <c r="J31" i="8"/>
  <c r="J42" i="8"/>
  <c r="J14" i="8"/>
  <c r="J20" i="8"/>
  <c r="J30" i="8"/>
  <c r="J29" i="8"/>
  <c r="J23" i="8"/>
  <c r="J36" i="8"/>
  <c r="J40" i="8"/>
  <c r="J9" i="8"/>
  <c r="J41" i="8"/>
  <c r="J94" i="7"/>
  <c r="J86" i="7"/>
  <c r="J85" i="7"/>
  <c r="J84" i="7"/>
  <c r="J83" i="7"/>
  <c r="J80" i="7"/>
  <c r="J74" i="7"/>
  <c r="J73" i="7"/>
  <c r="J72" i="7"/>
  <c r="J68" i="7"/>
  <c r="J60" i="7"/>
  <c r="J59" i="7"/>
  <c r="J58" i="7"/>
  <c r="J57" i="7"/>
  <c r="J54" i="7"/>
  <c r="J44" i="7"/>
  <c r="J35" i="7"/>
  <c r="J34" i="7"/>
  <c r="J25" i="7"/>
  <c r="J24" i="7"/>
  <c r="J12" i="7"/>
  <c r="J43" i="7"/>
  <c r="J33" i="7"/>
  <c r="J32" i="7"/>
  <c r="J26" i="7"/>
  <c r="J23" i="7"/>
  <c r="J17" i="7"/>
  <c r="J11" i="7"/>
  <c r="J96" i="7"/>
  <c r="J93" i="7"/>
  <c r="J92" i="7"/>
  <c r="J82" i="7"/>
  <c r="J79" i="7"/>
  <c r="J78" i="7"/>
  <c r="J67" i="7"/>
  <c r="J66" i="7"/>
  <c r="J56" i="7"/>
  <c r="J53" i="7"/>
  <c r="J52" i="7"/>
  <c r="J14" i="7"/>
  <c r="J6" i="7"/>
  <c r="J119" i="8"/>
  <c r="J117" i="8"/>
  <c r="J116" i="8"/>
  <c r="J115" i="8"/>
  <c r="J103" i="8"/>
  <c r="J100" i="8"/>
  <c r="J99" i="8"/>
  <c r="J91" i="8"/>
  <c r="J88" i="8"/>
  <c r="J87" i="8"/>
  <c r="J72" i="8"/>
  <c r="J71" i="8"/>
  <c r="J59" i="8"/>
  <c r="J56" i="8"/>
  <c r="J55" i="8"/>
  <c r="J11" i="8"/>
  <c r="J10" i="8"/>
  <c r="J6" i="8"/>
  <c r="H16" i="7"/>
  <c r="I16" i="7"/>
  <c r="H13" i="8"/>
  <c r="I13" i="8"/>
  <c r="H14" i="8"/>
  <c r="I14" i="8"/>
  <c r="H17" i="7"/>
  <c r="I17" i="7"/>
  <c r="I35" i="8"/>
  <c r="H35" i="8"/>
  <c r="I8" i="8"/>
  <c r="H8" i="8"/>
  <c r="I45" i="8"/>
  <c r="H45" i="8"/>
  <c r="I44" i="8"/>
  <c r="H44" i="8"/>
  <c r="I102" i="8"/>
  <c r="H102" i="8"/>
  <c r="I90" i="8"/>
  <c r="H90" i="8"/>
  <c r="I58" i="8"/>
  <c r="H58" i="8"/>
  <c r="I119" i="8"/>
  <c r="H119" i="8"/>
  <c r="I117" i="8"/>
  <c r="H117" i="8"/>
  <c r="I116" i="8"/>
  <c r="H116" i="8"/>
  <c r="I115" i="8"/>
  <c r="H115" i="8"/>
  <c r="I103" i="8"/>
  <c r="H103" i="8"/>
  <c r="I100" i="8"/>
  <c r="H100" i="8"/>
  <c r="I99" i="8"/>
  <c r="H99" i="8"/>
  <c r="I91" i="8"/>
  <c r="H91" i="8"/>
  <c r="I88" i="8"/>
  <c r="H88" i="8"/>
  <c r="I87" i="8"/>
  <c r="H87" i="8"/>
  <c r="I72" i="8"/>
  <c r="H72" i="8"/>
  <c r="I71" i="8"/>
  <c r="H71" i="8"/>
  <c r="I59" i="8"/>
  <c r="H59" i="8"/>
  <c r="I56" i="8"/>
  <c r="H56" i="8"/>
  <c r="I55" i="8"/>
  <c r="H55" i="8"/>
  <c r="I41" i="8"/>
  <c r="H41" i="8"/>
  <c r="I40" i="8"/>
  <c r="H40" i="8"/>
  <c r="I36" i="8"/>
  <c r="H36" i="8"/>
  <c r="I30" i="8"/>
  <c r="H30" i="8"/>
  <c r="I29" i="8"/>
  <c r="H29" i="8"/>
  <c r="I23" i="8"/>
  <c r="H23" i="8"/>
  <c r="I20" i="8"/>
  <c r="H20" i="8"/>
  <c r="I11" i="8"/>
  <c r="H11" i="8"/>
  <c r="I10" i="8"/>
  <c r="H10" i="8"/>
  <c r="I9" i="8"/>
  <c r="H9" i="8"/>
  <c r="I6" i="8"/>
  <c r="H6" i="8"/>
  <c r="I96" i="7"/>
  <c r="H96" i="7"/>
  <c r="I93" i="7"/>
  <c r="H93" i="7"/>
  <c r="I92" i="7"/>
  <c r="H92" i="7"/>
  <c r="I82" i="7"/>
  <c r="H82" i="7"/>
  <c r="I79" i="7"/>
  <c r="H79" i="7"/>
  <c r="I78" i="7"/>
  <c r="H78" i="7"/>
  <c r="I55" i="7"/>
  <c r="H55" i="7"/>
  <c r="I67" i="7"/>
  <c r="H67" i="7"/>
  <c r="I66" i="7"/>
  <c r="H66" i="7"/>
  <c r="I48" i="7"/>
  <c r="H48" i="7"/>
  <c r="I47" i="7"/>
  <c r="H47" i="7"/>
  <c r="I46" i="7"/>
  <c r="H46" i="7"/>
  <c r="I56" i="7"/>
  <c r="H56" i="7"/>
  <c r="I53" i="7"/>
  <c r="H53" i="7"/>
  <c r="I52" i="7"/>
  <c r="H52" i="7"/>
  <c r="I43" i="7"/>
  <c r="H43" i="7"/>
  <c r="I38" i="7"/>
  <c r="H38" i="7"/>
  <c r="I33" i="7"/>
  <c r="H33" i="7"/>
  <c r="I32" i="7"/>
  <c r="H32" i="7"/>
  <c r="I26" i="7"/>
  <c r="H26" i="7"/>
  <c r="I23" i="7"/>
  <c r="H23" i="7"/>
  <c r="I14" i="7"/>
  <c r="H14" i="7"/>
  <c r="H11" i="7"/>
  <c r="I11" i="7"/>
  <c r="H12" i="7"/>
  <c r="I12" i="7"/>
  <c r="I10" i="7"/>
  <c r="H10" i="7"/>
  <c r="I6" i="7"/>
  <c r="H6" i="7"/>
</calcChain>
</file>

<file path=xl/sharedStrings.xml><?xml version="1.0" encoding="utf-8"?>
<sst xmlns="http://schemas.openxmlformats.org/spreadsheetml/2006/main" count="1603" uniqueCount="632">
  <si>
    <t>GROUND STATION PARAMETERS</t>
  </si>
  <si>
    <t>m/u</t>
  </si>
  <si>
    <t>NOM</t>
  </si>
  <si>
    <t>ADV</t>
  </si>
  <si>
    <t>FAV</t>
  </si>
  <si>
    <t>Notes</t>
  </si>
  <si>
    <t>Symbol</t>
  </si>
  <si>
    <t>Flag</t>
  </si>
  <si>
    <t>Level</t>
  </si>
  <si>
    <t>ORBIT CONFIGURATION</t>
  </si>
  <si>
    <t>GEO</t>
  </si>
  <si>
    <t>Latitude</t>
  </si>
  <si>
    <t xml:space="preserve">Longitude </t>
  </si>
  <si>
    <t>Height</t>
  </si>
  <si>
    <t>GS</t>
  </si>
  <si>
    <t>SC (GEO)</t>
  </si>
  <si>
    <t>SC (LEO)</t>
  </si>
  <si>
    <t>MODULATION CONFIGURATION</t>
  </si>
  <si>
    <t>TC only</t>
  </si>
  <si>
    <t>RG only</t>
  </si>
  <si>
    <t>TC+RG</t>
  </si>
  <si>
    <t>PM with s/c</t>
  </si>
  <si>
    <t>PM direct</t>
  </si>
  <si>
    <t>PSK</t>
  </si>
  <si>
    <t>FM with s/c</t>
  </si>
  <si>
    <t>FSK</t>
  </si>
  <si>
    <t>TM only</t>
  </si>
  <si>
    <t>TM+RG</t>
  </si>
  <si>
    <t>TC echo</t>
  </si>
  <si>
    <t>q</t>
  </si>
  <si>
    <t>j</t>
  </si>
  <si>
    <t>h</t>
  </si>
  <si>
    <t>deg</t>
  </si>
  <si>
    <t>km</t>
  </si>
  <si>
    <t>---</t>
  </si>
  <si>
    <t>Code RG</t>
  </si>
  <si>
    <t>Tone RG</t>
  </si>
  <si>
    <t>Yes</t>
  </si>
  <si>
    <t>No</t>
  </si>
  <si>
    <t>NRZ-L</t>
  </si>
  <si>
    <t>SP-L</t>
  </si>
  <si>
    <t>RS(255,223)</t>
  </si>
  <si>
    <t>RS(255,239)</t>
  </si>
  <si>
    <t>INPUT TABLE</t>
  </si>
  <si>
    <r>
      <t>(P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G</t>
    </r>
  </si>
  <si>
    <t>W</t>
  </si>
  <si>
    <t>D</t>
  </si>
  <si>
    <t>m</t>
  </si>
  <si>
    <r>
      <t>h</t>
    </r>
    <r>
      <rPr>
        <vertAlign val="subscript"/>
        <sz val="11"/>
        <rFont val="Calibri"/>
        <family val="2"/>
        <scheme val="minor"/>
      </rPr>
      <t>T</t>
    </r>
  </si>
  <si>
    <r>
      <t>h</t>
    </r>
    <r>
      <rPr>
        <vertAlign val="subscript"/>
        <sz val="11"/>
        <rFont val="Calibri"/>
        <family val="2"/>
        <scheme val="minor"/>
      </rPr>
      <t>R</t>
    </r>
  </si>
  <si>
    <t>Ø</t>
  </si>
  <si>
    <r>
      <t>X</t>
    </r>
    <r>
      <rPr>
        <vertAlign val="subscript"/>
        <sz val="11"/>
        <color theme="1"/>
        <rFont val="Calibri"/>
        <family val="2"/>
        <scheme val="minor"/>
      </rPr>
      <t>G</t>
    </r>
  </si>
  <si>
    <t>dB</t>
  </si>
  <si>
    <r>
      <t>XPD</t>
    </r>
    <r>
      <rPr>
        <vertAlign val="subscript"/>
        <sz val="11"/>
        <color theme="1"/>
        <rFont val="Calibri"/>
        <family val="2"/>
        <scheme val="minor"/>
      </rPr>
      <t>G</t>
    </r>
  </si>
  <si>
    <r>
      <t>(L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G</t>
    </r>
  </si>
  <si>
    <r>
      <t>(L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G</t>
    </r>
  </si>
  <si>
    <r>
      <t>(L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G</t>
    </r>
  </si>
  <si>
    <r>
      <t>EIRP</t>
    </r>
    <r>
      <rPr>
        <vertAlign val="subscript"/>
        <sz val="11"/>
        <color theme="1"/>
        <rFont val="Calibri"/>
        <family val="2"/>
        <scheme val="minor"/>
      </rPr>
      <t>G</t>
    </r>
  </si>
  <si>
    <t>dBW</t>
  </si>
  <si>
    <r>
      <t>(G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G</t>
    </r>
  </si>
  <si>
    <t>dBi</t>
  </si>
  <si>
    <r>
      <t>(L</t>
    </r>
    <r>
      <rPr>
        <vertAlign val="subscript"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up</t>
    </r>
  </si>
  <si>
    <r>
      <t>(L</t>
    </r>
    <r>
      <rPr>
        <vertAlign val="subscript"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dw</t>
    </r>
  </si>
  <si>
    <r>
      <t>q</t>
    </r>
    <r>
      <rPr>
        <vertAlign val="subscript"/>
        <sz val="11"/>
        <color theme="1"/>
        <rFont val="Calibri"/>
        <family val="2"/>
        <scheme val="minor"/>
      </rPr>
      <t>u</t>
    </r>
  </si>
  <si>
    <t>GS Antenna Radome Loss</t>
  </si>
  <si>
    <r>
      <t>L</t>
    </r>
    <r>
      <rPr>
        <vertAlign val="subscript"/>
        <sz val="11"/>
        <color theme="1"/>
        <rFont val="Calibri"/>
        <family val="2"/>
        <scheme val="minor"/>
      </rPr>
      <t>rad</t>
    </r>
  </si>
  <si>
    <r>
      <t>(G/T)</t>
    </r>
    <r>
      <rPr>
        <vertAlign val="subscript"/>
        <sz val="11"/>
        <color theme="1"/>
        <rFont val="Calibri"/>
        <family val="2"/>
        <scheme val="minor"/>
      </rPr>
      <t>G</t>
    </r>
  </si>
  <si>
    <t>dB/K</t>
  </si>
  <si>
    <r>
      <t>(G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G</t>
    </r>
  </si>
  <si>
    <r>
      <t>(T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G</t>
    </r>
  </si>
  <si>
    <t>dBK</t>
  </si>
  <si>
    <r>
      <t>(T</t>
    </r>
    <r>
      <rPr>
        <vertAlign val="subscript"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>)</t>
    </r>
    <r>
      <rPr>
        <vertAlign val="subscript"/>
        <sz val="11"/>
        <rFont val="Calibri"/>
        <family val="2"/>
        <scheme val="minor"/>
      </rPr>
      <t>G</t>
    </r>
  </si>
  <si>
    <t>K</t>
  </si>
  <si>
    <r>
      <t>(T</t>
    </r>
    <r>
      <rPr>
        <vertAlign val="subscript"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>)</t>
    </r>
    <r>
      <rPr>
        <vertAlign val="subscript"/>
        <sz val="11"/>
        <rFont val="Calibri"/>
        <family val="2"/>
        <scheme val="minor"/>
      </rPr>
      <t>G</t>
    </r>
  </si>
  <si>
    <r>
      <t>F</t>
    </r>
    <r>
      <rPr>
        <vertAlign val="subscript"/>
        <sz val="11"/>
        <color theme="1"/>
        <rFont val="Calibri"/>
        <family val="2"/>
        <scheme val="minor"/>
      </rPr>
      <t>G</t>
    </r>
  </si>
  <si>
    <r>
      <t>(L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G</t>
    </r>
  </si>
  <si>
    <t>SATELLITE PARAMETERS</t>
  </si>
  <si>
    <r>
      <t>X</t>
    </r>
    <r>
      <rPr>
        <vertAlign val="subscript"/>
        <sz val="11"/>
        <color theme="1"/>
        <rFont val="Calibri"/>
        <family val="2"/>
        <scheme val="minor"/>
      </rPr>
      <t>S</t>
    </r>
  </si>
  <si>
    <r>
      <t>XPD</t>
    </r>
    <r>
      <rPr>
        <vertAlign val="subscript"/>
        <sz val="11"/>
        <color theme="1"/>
        <rFont val="Calibri"/>
        <family val="2"/>
        <scheme val="minor"/>
      </rPr>
      <t>S</t>
    </r>
  </si>
  <si>
    <t>SC EIRP</t>
  </si>
  <si>
    <r>
      <t>EIRP</t>
    </r>
    <r>
      <rPr>
        <vertAlign val="subscript"/>
        <sz val="11"/>
        <color theme="1"/>
        <rFont val="Calibri"/>
        <family val="2"/>
        <scheme val="minor"/>
      </rPr>
      <t>S</t>
    </r>
  </si>
  <si>
    <r>
      <t>(P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S</t>
    </r>
  </si>
  <si>
    <r>
      <t>(L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S</t>
    </r>
  </si>
  <si>
    <r>
      <t>(G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S</t>
    </r>
  </si>
  <si>
    <t>Total Tx VSWR</t>
  </si>
  <si>
    <r>
      <t>W</t>
    </r>
    <r>
      <rPr>
        <vertAlign val="subscript"/>
        <sz val="11"/>
        <color theme="1"/>
        <rFont val="Calibri"/>
        <family val="2"/>
        <scheme val="minor"/>
      </rPr>
      <t>Tx</t>
    </r>
  </si>
  <si>
    <r>
      <t>(L</t>
    </r>
    <r>
      <rPr>
        <vertAlign val="subscript"/>
        <sz val="11"/>
        <color theme="1"/>
        <rFont val="Calibri"/>
        <family val="2"/>
        <scheme val="minor"/>
      </rPr>
      <t>insT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S</t>
    </r>
  </si>
  <si>
    <r>
      <t>(L</t>
    </r>
    <r>
      <rPr>
        <vertAlign val="subscript"/>
        <sz val="11"/>
        <color theme="1"/>
        <rFont val="Calibri"/>
        <family val="2"/>
        <scheme val="minor"/>
      </rPr>
      <t>refT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S</t>
    </r>
  </si>
  <si>
    <r>
      <t>(G/T)</t>
    </r>
    <r>
      <rPr>
        <vertAlign val="subscript"/>
        <sz val="11"/>
        <color theme="1"/>
        <rFont val="Calibri"/>
        <family val="2"/>
        <scheme val="minor"/>
      </rPr>
      <t>S</t>
    </r>
  </si>
  <si>
    <r>
      <t>(G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S</t>
    </r>
  </si>
  <si>
    <r>
      <t>(T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S</t>
    </r>
  </si>
  <si>
    <r>
      <t>(T</t>
    </r>
    <r>
      <rPr>
        <vertAlign val="subscript"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>)</t>
    </r>
    <r>
      <rPr>
        <vertAlign val="subscript"/>
        <sz val="11"/>
        <rFont val="Calibri"/>
        <family val="2"/>
        <scheme val="minor"/>
      </rPr>
      <t>S</t>
    </r>
  </si>
  <si>
    <r>
      <t>(T</t>
    </r>
    <r>
      <rPr>
        <vertAlign val="subscript"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>)</t>
    </r>
    <r>
      <rPr>
        <vertAlign val="subscript"/>
        <sz val="11"/>
        <rFont val="Calibri"/>
        <family val="2"/>
        <scheme val="minor"/>
      </rPr>
      <t>S</t>
    </r>
  </si>
  <si>
    <r>
      <t>F</t>
    </r>
    <r>
      <rPr>
        <vertAlign val="subscript"/>
        <sz val="11"/>
        <color theme="1"/>
        <rFont val="Calibri"/>
        <family val="2"/>
        <scheme val="minor"/>
      </rPr>
      <t>S</t>
    </r>
  </si>
  <si>
    <r>
      <t>(L</t>
    </r>
    <r>
      <rPr>
        <vertAlign val="subscript"/>
        <sz val="11"/>
        <rFont val="Calibri"/>
        <family val="2"/>
        <scheme val="minor"/>
      </rPr>
      <t>R</t>
    </r>
    <r>
      <rPr>
        <sz val="11"/>
        <rFont val="Calibri"/>
        <family val="2"/>
        <scheme val="minor"/>
      </rPr>
      <t>)</t>
    </r>
    <r>
      <rPr>
        <vertAlign val="subscript"/>
        <sz val="11"/>
        <rFont val="Calibri"/>
        <family val="2"/>
        <scheme val="minor"/>
      </rPr>
      <t>S</t>
    </r>
  </si>
  <si>
    <t>Total Rx VSWR</t>
  </si>
  <si>
    <r>
      <t>W</t>
    </r>
    <r>
      <rPr>
        <vertAlign val="subscript"/>
        <sz val="11"/>
        <color theme="1"/>
        <rFont val="Calibri"/>
        <family val="2"/>
        <scheme val="minor"/>
      </rPr>
      <t>Rx</t>
    </r>
  </si>
  <si>
    <r>
      <t>L</t>
    </r>
    <r>
      <rPr>
        <vertAlign val="subscript"/>
        <sz val="11"/>
        <color theme="1"/>
        <rFont val="Calibri"/>
        <family val="2"/>
        <scheme val="minor"/>
      </rPr>
      <t>1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</si>
  <si>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</si>
  <si>
    <r>
      <t>L</t>
    </r>
    <r>
      <rPr>
        <vertAlign val="subscript"/>
        <sz val="11"/>
        <color theme="1"/>
        <rFont val="Calibri"/>
        <family val="2"/>
        <scheme val="minor"/>
      </rPr>
      <t>2</t>
    </r>
  </si>
  <si>
    <r>
      <t>T</t>
    </r>
    <r>
      <rPr>
        <vertAlign val="subscript"/>
        <sz val="11"/>
        <color theme="1"/>
        <rFont val="Calibri"/>
        <family val="2"/>
        <scheme val="minor"/>
      </rPr>
      <t>2</t>
    </r>
  </si>
  <si>
    <t>EARTH-TO-SPACE PATH PARAMETERS</t>
  </si>
  <si>
    <t>e</t>
  </si>
  <si>
    <t>Path Loss</t>
  </si>
  <si>
    <r>
      <t>L</t>
    </r>
    <r>
      <rPr>
        <vertAlign val="subscript"/>
        <sz val="11"/>
        <color theme="1"/>
        <rFont val="Calibri"/>
        <family val="2"/>
        <scheme val="minor"/>
      </rPr>
      <t>P</t>
    </r>
  </si>
  <si>
    <r>
      <t>dB/m</t>
    </r>
    <r>
      <rPr>
        <vertAlign val="superscript"/>
        <sz val="11"/>
        <color theme="1"/>
        <rFont val="Calibri"/>
        <family val="2"/>
        <scheme val="minor"/>
      </rPr>
      <t>2</t>
    </r>
  </si>
  <si>
    <t>Can be calculated from S</t>
  </si>
  <si>
    <t>S</t>
  </si>
  <si>
    <t>Polarization Loss</t>
  </si>
  <si>
    <r>
      <t>L</t>
    </r>
    <r>
      <rPr>
        <vertAlign val="subscript"/>
        <sz val="11"/>
        <color theme="1"/>
        <rFont val="Calibri"/>
        <family val="2"/>
        <scheme val="minor"/>
      </rPr>
      <t>H</t>
    </r>
  </si>
  <si>
    <t>Atmospheric model Uncertainty</t>
  </si>
  <si>
    <t>%</t>
  </si>
  <si>
    <t>Orbit-averaged over a year</t>
  </si>
  <si>
    <t>GS Antenna Polarization</t>
  </si>
  <si>
    <t>Circular = 45°</t>
  </si>
  <si>
    <t>COMMUNICATION PARAMETERS</t>
  </si>
  <si>
    <t>Uplink Carrier Frequency</t>
  </si>
  <si>
    <r>
      <t>f</t>
    </r>
    <r>
      <rPr>
        <vertAlign val="subscript"/>
        <sz val="11"/>
        <color theme="1"/>
        <rFont val="Calibri"/>
        <family val="2"/>
        <scheme val="minor"/>
      </rPr>
      <t>up</t>
    </r>
  </si>
  <si>
    <t>Downlink Carrier Frequency</t>
  </si>
  <si>
    <t>TC information Bit Rate</t>
  </si>
  <si>
    <r>
      <t>R</t>
    </r>
    <r>
      <rPr>
        <vertAlign val="subscript"/>
        <sz val="11"/>
        <color theme="1"/>
        <rFont val="Calibri"/>
        <family val="2"/>
        <scheme val="minor"/>
      </rPr>
      <t>TC</t>
    </r>
  </si>
  <si>
    <t>bps</t>
  </si>
  <si>
    <t>TM information Bit Rate</t>
  </si>
  <si>
    <r>
      <t>R</t>
    </r>
    <r>
      <rPr>
        <vertAlign val="subscript"/>
        <sz val="11"/>
        <color theme="1"/>
        <rFont val="Calibri"/>
        <family val="2"/>
        <scheme val="minor"/>
      </rPr>
      <t>TM</t>
    </r>
  </si>
  <si>
    <r>
      <t>f</t>
    </r>
    <r>
      <rPr>
        <vertAlign val="subscript"/>
        <sz val="11"/>
        <color theme="1"/>
        <rFont val="Calibri"/>
        <family val="2"/>
        <scheme val="minor"/>
      </rPr>
      <t>dw</t>
    </r>
  </si>
  <si>
    <t>GHz</t>
  </si>
  <si>
    <r>
      <t>PLL</t>
    </r>
    <r>
      <rPr>
        <vertAlign val="subscript"/>
        <sz val="11"/>
        <color theme="1"/>
        <rFont val="Calibri"/>
        <family val="2"/>
        <scheme val="minor"/>
      </rPr>
      <t>S</t>
    </r>
  </si>
  <si>
    <t>Hz</t>
  </si>
  <si>
    <t>Required C/N for Carrier Recovery</t>
  </si>
  <si>
    <t>RG Up effective loop Bandwidth</t>
  </si>
  <si>
    <t>Ranging Noise Bandwidth</t>
  </si>
  <si>
    <r>
      <t>S</t>
    </r>
    <r>
      <rPr>
        <vertAlign val="subscript"/>
        <sz val="11"/>
        <color theme="1"/>
        <rFont val="Calibri"/>
        <family val="2"/>
        <scheme val="minor"/>
      </rPr>
      <t>PLL</t>
    </r>
  </si>
  <si>
    <r>
      <t>S</t>
    </r>
    <r>
      <rPr>
        <vertAlign val="subscript"/>
        <sz val="11"/>
        <color theme="1"/>
        <rFont val="Calibri"/>
        <family val="2"/>
        <scheme val="minor"/>
      </rPr>
      <t>TC</t>
    </r>
  </si>
  <si>
    <t>kHZ</t>
  </si>
  <si>
    <r>
      <t>PLL</t>
    </r>
    <r>
      <rPr>
        <vertAlign val="subscript"/>
        <sz val="11"/>
        <color theme="1"/>
        <rFont val="Calibri"/>
        <family val="2"/>
        <scheme val="minor"/>
      </rPr>
      <t>G</t>
    </r>
  </si>
  <si>
    <r>
      <t>G</t>
    </r>
    <r>
      <rPr>
        <vertAlign val="subscript"/>
        <sz val="11"/>
        <color theme="1"/>
        <rFont val="Calibri"/>
        <family val="2"/>
        <scheme val="minor"/>
      </rPr>
      <t>PLL</t>
    </r>
  </si>
  <si>
    <r>
      <t>G</t>
    </r>
    <r>
      <rPr>
        <vertAlign val="subscript"/>
        <sz val="11"/>
        <color theme="1"/>
        <rFont val="Calibri"/>
        <family val="2"/>
        <scheme val="minor"/>
      </rPr>
      <t>TM</t>
    </r>
  </si>
  <si>
    <t>RG Dw effective loop Bandwidth</t>
  </si>
  <si>
    <r>
      <t>BW</t>
    </r>
    <r>
      <rPr>
        <vertAlign val="subscript"/>
        <sz val="11"/>
        <color theme="1"/>
        <rFont val="Calibri"/>
        <family val="2"/>
        <scheme val="minor"/>
      </rPr>
      <t>upR</t>
    </r>
  </si>
  <si>
    <r>
      <t>BW</t>
    </r>
    <r>
      <rPr>
        <vertAlign val="subscript"/>
        <sz val="11"/>
        <color theme="1"/>
        <rFont val="Calibri"/>
        <family val="2"/>
        <scheme val="minor"/>
      </rPr>
      <t>dwR</t>
    </r>
  </si>
  <si>
    <t>TC Demodulation Technical Loss</t>
  </si>
  <si>
    <t>Dw Carrier Acquisition technical Loss</t>
  </si>
  <si>
    <t>Receiver Implementation Loss</t>
  </si>
  <si>
    <t>Demodulator Implementation Loss</t>
  </si>
  <si>
    <r>
      <t>ThL</t>
    </r>
    <r>
      <rPr>
        <vertAlign val="subscript"/>
        <sz val="11"/>
        <color theme="1"/>
        <rFont val="Calibri"/>
        <family val="2"/>
        <scheme val="minor"/>
      </rPr>
      <t>TC</t>
    </r>
  </si>
  <si>
    <t>RG Up Demodulation Technical Loss</t>
  </si>
  <si>
    <t>Ranging Demodulator Loss</t>
  </si>
  <si>
    <t>Up Carrier Acquisition technical Loss</t>
  </si>
  <si>
    <r>
      <t>ThL</t>
    </r>
    <r>
      <rPr>
        <vertAlign val="subscript"/>
        <sz val="11"/>
        <color theme="1"/>
        <rFont val="Calibri"/>
        <family val="2"/>
        <scheme val="minor"/>
      </rPr>
      <t>upC</t>
    </r>
  </si>
  <si>
    <r>
      <t>ThL</t>
    </r>
    <r>
      <rPr>
        <vertAlign val="subscript"/>
        <sz val="11"/>
        <color theme="1"/>
        <rFont val="Calibri"/>
        <family val="2"/>
        <scheme val="minor"/>
      </rPr>
      <t>dwC</t>
    </r>
  </si>
  <si>
    <r>
      <t>ThL</t>
    </r>
    <r>
      <rPr>
        <vertAlign val="subscript"/>
        <sz val="11"/>
        <color theme="1"/>
        <rFont val="Calibri"/>
        <family val="2"/>
        <scheme val="minor"/>
      </rPr>
      <t>TM</t>
    </r>
  </si>
  <si>
    <r>
      <t>ThL</t>
    </r>
    <r>
      <rPr>
        <vertAlign val="subscript"/>
        <sz val="11"/>
        <color theme="1"/>
        <rFont val="Calibri"/>
        <family val="2"/>
        <scheme val="minor"/>
      </rPr>
      <t>dwR</t>
    </r>
  </si>
  <si>
    <r>
      <t>ThL</t>
    </r>
    <r>
      <rPr>
        <vertAlign val="subscript"/>
        <sz val="11"/>
        <color theme="1"/>
        <rFont val="Calibri"/>
        <family val="2"/>
        <scheme val="minor"/>
      </rPr>
      <t>upR</t>
    </r>
  </si>
  <si>
    <r>
      <t>SNR</t>
    </r>
    <r>
      <rPr>
        <vertAlign val="subscript"/>
        <sz val="11"/>
        <color theme="1"/>
        <rFont val="Calibri"/>
        <family val="2"/>
        <scheme val="minor"/>
      </rPr>
      <t>mt</t>
    </r>
  </si>
  <si>
    <r>
      <t>SNR</t>
    </r>
    <r>
      <rPr>
        <vertAlign val="subscript"/>
        <sz val="11"/>
        <color theme="1"/>
        <rFont val="Calibri"/>
        <family val="2"/>
        <scheme val="minor"/>
      </rPr>
      <t>MT</t>
    </r>
  </si>
  <si>
    <t>Required S/N for RG Recovery</t>
  </si>
  <si>
    <t>MODULATION PARAMETERS</t>
  </si>
  <si>
    <t>Up Carrier Modulation Loss</t>
  </si>
  <si>
    <t>Only for PM Modulation</t>
  </si>
  <si>
    <t>PM</t>
  </si>
  <si>
    <t>TC Carrier PM m/i</t>
  </si>
  <si>
    <t>RG Minor Tone m/i (up)</t>
  </si>
  <si>
    <t>RG (Major) Tone m/i (up)</t>
  </si>
  <si>
    <t>TC Modulation Loss</t>
  </si>
  <si>
    <r>
      <t>X</t>
    </r>
    <r>
      <rPr>
        <vertAlign val="subscript"/>
        <sz val="11"/>
        <color theme="1"/>
        <rFont val="Calibri"/>
        <family val="2"/>
        <scheme val="minor"/>
      </rPr>
      <t>TC</t>
    </r>
  </si>
  <si>
    <t>RG Up Carrier Modulation Loss</t>
  </si>
  <si>
    <t>RG Major Tone Modulation Loss (up)</t>
  </si>
  <si>
    <t>RG Minor Tone Modulation Loss (up)</t>
  </si>
  <si>
    <t>Only for PM / FM Modulation</t>
  </si>
  <si>
    <t>TC Roll-off factor</t>
  </si>
  <si>
    <r>
      <t>a</t>
    </r>
    <r>
      <rPr>
        <vertAlign val="subscript"/>
        <sz val="11"/>
        <rFont val="Calibri"/>
        <family val="2"/>
        <scheme val="minor"/>
      </rPr>
      <t>TC</t>
    </r>
  </si>
  <si>
    <r>
      <t>(X</t>
    </r>
    <r>
      <rPr>
        <vertAlign val="subscript"/>
        <sz val="11"/>
        <color theme="1"/>
        <rFont val="Calibri"/>
        <family val="2"/>
        <scheme val="minor"/>
      </rPr>
      <t>upC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R</t>
    </r>
  </si>
  <si>
    <r>
      <t>(X</t>
    </r>
    <r>
      <rPr>
        <vertAlign val="subscript"/>
        <sz val="11"/>
        <color theme="1"/>
        <rFont val="Calibri"/>
        <family val="2"/>
        <scheme val="minor"/>
      </rPr>
      <t>mt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up</t>
    </r>
  </si>
  <si>
    <r>
      <t>(X</t>
    </r>
    <r>
      <rPr>
        <vertAlign val="subscript"/>
        <sz val="11"/>
        <color theme="1"/>
        <rFont val="Calibri"/>
        <family val="2"/>
        <scheme val="minor"/>
      </rPr>
      <t>MT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up</t>
    </r>
  </si>
  <si>
    <r>
      <t>m</t>
    </r>
    <r>
      <rPr>
        <vertAlign val="subscript"/>
        <sz val="11"/>
        <color theme="1"/>
        <rFont val="Calibri"/>
        <family val="2"/>
        <scheme val="minor"/>
      </rPr>
      <t>TC</t>
    </r>
  </si>
  <si>
    <r>
      <t>M</t>
    </r>
    <r>
      <rPr>
        <vertAlign val="subscript"/>
        <sz val="11"/>
        <color theme="1"/>
        <rFont val="Calibri"/>
        <family val="2"/>
        <scheme val="minor"/>
      </rPr>
      <t>up</t>
    </r>
  </si>
  <si>
    <r>
      <t>m</t>
    </r>
    <r>
      <rPr>
        <vertAlign val="subscript"/>
        <sz val="11"/>
        <color theme="1"/>
        <rFont val="Calibri"/>
        <family val="2"/>
        <scheme val="minor"/>
      </rPr>
      <t>up</t>
    </r>
  </si>
  <si>
    <t>Frequency Deviation (up)</t>
  </si>
  <si>
    <r>
      <t>∆f</t>
    </r>
    <r>
      <rPr>
        <vertAlign val="subscript"/>
        <sz val="10"/>
        <rFont val="Arial"/>
        <family val="2"/>
      </rPr>
      <t>up</t>
    </r>
  </si>
  <si>
    <t>kHz</t>
  </si>
  <si>
    <t>TC Subcarrier Frequency</t>
  </si>
  <si>
    <r>
      <t>f</t>
    </r>
    <r>
      <rPr>
        <vertAlign val="subscript"/>
        <sz val="11"/>
        <rFont val="Calibri"/>
        <family val="2"/>
        <scheme val="minor"/>
      </rPr>
      <t>TC</t>
    </r>
  </si>
  <si>
    <t>Only for PM / FM Modulation + Tone RG</t>
  </si>
  <si>
    <t>Only for Tone RG</t>
  </si>
  <si>
    <t>TM Carrier PM m/i</t>
  </si>
  <si>
    <r>
      <t>m</t>
    </r>
    <r>
      <rPr>
        <vertAlign val="subscript"/>
        <sz val="11"/>
        <color theme="1"/>
        <rFont val="Calibri"/>
        <family val="2"/>
        <scheme val="minor"/>
      </rPr>
      <t>TM</t>
    </r>
  </si>
  <si>
    <t>RG Tones m/i (dw)</t>
  </si>
  <si>
    <r>
      <t>m</t>
    </r>
    <r>
      <rPr>
        <vertAlign val="subscript"/>
        <sz val="11"/>
        <color theme="1"/>
        <rFont val="Calibri"/>
        <family val="2"/>
        <scheme val="minor"/>
      </rPr>
      <t>dw</t>
    </r>
  </si>
  <si>
    <t>TM Roll-off factor</t>
  </si>
  <si>
    <r>
      <t>a</t>
    </r>
    <r>
      <rPr>
        <vertAlign val="subscript"/>
        <sz val="10"/>
        <rFont val="Calibri"/>
        <family val="2"/>
        <scheme val="minor"/>
      </rPr>
      <t>TM</t>
    </r>
  </si>
  <si>
    <t>Frequency Deviation (dw)</t>
  </si>
  <si>
    <r>
      <t>∆f</t>
    </r>
    <r>
      <rPr>
        <vertAlign val="subscript"/>
        <sz val="10"/>
        <rFont val="Arial"/>
        <family val="2"/>
      </rPr>
      <t>dw</t>
    </r>
  </si>
  <si>
    <r>
      <t xml:space="preserve"> </t>
    </r>
    <r>
      <rPr>
        <sz val="11"/>
        <color theme="1"/>
        <rFont val="Wingdings 3"/>
        <family val="1"/>
        <charset val="2"/>
      </rPr>
      <t>9</t>
    </r>
    <r>
      <rPr>
        <sz val="11"/>
        <color theme="1"/>
        <rFont val="Calibri"/>
        <family val="2"/>
      </rPr>
      <t xml:space="preserve">  </t>
    </r>
    <r>
      <rPr>
        <sz val="11"/>
        <color theme="1"/>
        <rFont val="Calibri"/>
        <family val="2"/>
        <scheme val="minor"/>
      </rPr>
      <t>TC</t>
    </r>
  </si>
  <si>
    <r>
      <t xml:space="preserve"> </t>
    </r>
    <r>
      <rPr>
        <sz val="11"/>
        <color theme="1"/>
        <rFont val="Wingdings 3"/>
        <family val="1"/>
        <charset val="2"/>
      </rPr>
      <t>9</t>
    </r>
    <r>
      <rPr>
        <sz val="11"/>
        <color theme="1"/>
        <rFont val="Calibri"/>
        <family val="2"/>
      </rPr>
      <t xml:space="preserve">  </t>
    </r>
    <r>
      <rPr>
        <sz val="11"/>
        <color theme="1"/>
        <rFont val="Calibri"/>
        <family val="2"/>
        <scheme val="minor"/>
      </rPr>
      <t>TM</t>
    </r>
  </si>
  <si>
    <t>Uplink Modulation type</t>
  </si>
  <si>
    <t>Orbit type</t>
  </si>
  <si>
    <t>Downlink Modulation type</t>
  </si>
  <si>
    <t>Ranging type</t>
  </si>
  <si>
    <t>PCM Code type</t>
  </si>
  <si>
    <r>
      <t xml:space="preserve"> </t>
    </r>
    <r>
      <rPr>
        <sz val="11"/>
        <color theme="1"/>
        <rFont val="Wingdings 3"/>
        <family val="1"/>
        <charset val="2"/>
      </rPr>
      <t>9</t>
    </r>
    <r>
      <rPr>
        <sz val="11"/>
        <color theme="1"/>
        <rFont val="Calibri"/>
        <family val="2"/>
        <scheme val="minor"/>
      </rPr>
      <t xml:space="preserve">  Ranging Measurement Accuracy</t>
    </r>
  </si>
  <si>
    <r>
      <t xml:space="preserve"> </t>
    </r>
    <r>
      <rPr>
        <sz val="11"/>
        <color theme="1"/>
        <rFont val="Wingdings 3"/>
        <family val="1"/>
        <charset val="2"/>
      </rPr>
      <t>9</t>
    </r>
    <r>
      <rPr>
        <sz val="11"/>
        <color theme="1"/>
        <rFont val="Calibri"/>
        <family val="2"/>
      </rPr>
      <t xml:space="preserve">  </t>
    </r>
    <r>
      <rPr>
        <sz val="11"/>
        <color theme="1"/>
        <rFont val="Calibri"/>
        <family val="2"/>
        <scheme val="minor"/>
      </rPr>
      <t>Dw Carrier modulated by</t>
    </r>
  </si>
  <si>
    <r>
      <t xml:space="preserve"> </t>
    </r>
    <r>
      <rPr>
        <sz val="11"/>
        <color theme="1"/>
        <rFont val="Wingdings 3"/>
        <family val="1"/>
        <charset val="2"/>
      </rPr>
      <t>9</t>
    </r>
    <r>
      <rPr>
        <sz val="11"/>
        <color theme="1"/>
        <rFont val="Calibri"/>
        <family val="2"/>
      </rPr>
      <t xml:space="preserve">  </t>
    </r>
    <r>
      <rPr>
        <sz val="11"/>
        <color theme="1"/>
        <rFont val="Calibri"/>
        <family val="2"/>
        <scheme val="minor"/>
      </rPr>
      <t>Up Carrier modulated by</t>
    </r>
  </si>
  <si>
    <t>TM Coding</t>
  </si>
  <si>
    <t>BER Requirement</t>
  </si>
  <si>
    <t>RG Major Tone Frequency</t>
  </si>
  <si>
    <r>
      <t>f</t>
    </r>
    <r>
      <rPr>
        <vertAlign val="subscript"/>
        <sz val="11"/>
        <color theme="1"/>
        <rFont val="Calibri"/>
        <family val="2"/>
        <scheme val="minor"/>
      </rPr>
      <t>MT</t>
    </r>
  </si>
  <si>
    <t>RG Minor Tone Frequency</t>
  </si>
  <si>
    <r>
      <t>f</t>
    </r>
    <r>
      <rPr>
        <vertAlign val="subscript"/>
        <sz val="11"/>
        <color theme="1"/>
        <rFont val="Calibri"/>
        <family val="2"/>
        <scheme val="minor"/>
      </rPr>
      <t>mt</t>
    </r>
  </si>
  <si>
    <t>Atmospheric Loss (up)</t>
  </si>
  <si>
    <r>
      <t>(L</t>
    </r>
    <r>
      <rPr>
        <vertAlign val="subscript"/>
        <sz val="11"/>
        <color theme="1"/>
        <rFont val="Calibri"/>
        <family val="2"/>
        <scheme val="minor"/>
      </rPr>
      <t>atm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up</t>
    </r>
  </si>
  <si>
    <r>
      <t>(L</t>
    </r>
    <r>
      <rPr>
        <vertAlign val="subscript"/>
        <sz val="11"/>
        <color theme="1"/>
        <rFont val="Calibri"/>
        <family val="2"/>
        <scheme val="minor"/>
      </rPr>
      <t>atm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dw</t>
    </r>
  </si>
  <si>
    <t>Weather Unavailability</t>
  </si>
  <si>
    <t>ORB</t>
  </si>
  <si>
    <t>MOD1</t>
  </si>
  <si>
    <t>MODU</t>
  </si>
  <si>
    <t>MOD2</t>
  </si>
  <si>
    <t>MODD</t>
  </si>
  <si>
    <t>MOD3</t>
  </si>
  <si>
    <t>MOD4</t>
  </si>
  <si>
    <t>MOD5</t>
  </si>
  <si>
    <t>MOD6</t>
  </si>
  <si>
    <t>MOD7</t>
  </si>
  <si>
    <t>MOD8</t>
  </si>
  <si>
    <t>Max Slant Range</t>
  </si>
  <si>
    <t>(TC) Up Carrier Modulation Loss</t>
  </si>
  <si>
    <r>
      <t>(X</t>
    </r>
    <r>
      <rPr>
        <vertAlign val="subscript"/>
        <sz val="11"/>
        <color theme="1"/>
        <rFont val="Calibri"/>
        <family val="2"/>
        <scheme val="minor"/>
      </rPr>
      <t>upC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C</t>
    </r>
  </si>
  <si>
    <t>UPLINK OUTPUT TABLE</t>
  </si>
  <si>
    <t>UPLINK BASIC</t>
  </si>
  <si>
    <t>Mean</t>
  </si>
  <si>
    <t>Distr</t>
  </si>
  <si>
    <t>Þ</t>
  </si>
  <si>
    <t>Uplink Wavelegth</t>
  </si>
  <si>
    <r>
      <t>l</t>
    </r>
    <r>
      <rPr>
        <vertAlign val="subscript"/>
        <sz val="11"/>
        <rFont val="Calibri"/>
        <family val="2"/>
        <scheme val="minor"/>
      </rPr>
      <t>up</t>
    </r>
  </si>
  <si>
    <r>
      <t>HPBW</t>
    </r>
    <r>
      <rPr>
        <vertAlign val="subscript"/>
        <sz val="11"/>
        <color theme="1"/>
        <rFont val="Calibri"/>
        <family val="2"/>
        <scheme val="minor"/>
      </rPr>
      <t>up</t>
    </r>
  </si>
  <si>
    <t>&gt;</t>
  </si>
  <si>
    <r>
      <t>EIRP</t>
    </r>
    <r>
      <rPr>
        <b/>
        <vertAlign val="subscript"/>
        <sz val="11"/>
        <color theme="1"/>
        <rFont val="Calibri"/>
        <family val="2"/>
        <scheme val="minor"/>
      </rPr>
      <t>G</t>
    </r>
  </si>
  <si>
    <t xml:space="preserve">Power flux density at SC in Free Space </t>
  </si>
  <si>
    <r>
      <rPr>
        <sz val="11"/>
        <color theme="1"/>
        <rFont val="Symbol"/>
        <family val="1"/>
        <charset val="2"/>
      </rPr>
      <t>(f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S</t>
    </r>
  </si>
  <si>
    <r>
      <t>dBW/m</t>
    </r>
    <r>
      <rPr>
        <vertAlign val="superscript"/>
        <sz val="11"/>
        <color theme="1"/>
        <rFont val="Calibri"/>
        <family val="2"/>
        <scheme val="minor"/>
      </rPr>
      <t>2</t>
    </r>
  </si>
  <si>
    <t>Uplink Free Space Loss</t>
  </si>
  <si>
    <r>
      <t>L</t>
    </r>
    <r>
      <rPr>
        <vertAlign val="subscript"/>
        <sz val="11"/>
        <color theme="1"/>
        <rFont val="Calibri"/>
        <family val="2"/>
        <scheme val="minor"/>
      </rPr>
      <t>up</t>
    </r>
  </si>
  <si>
    <t>Uplink Total Propagation Loss</t>
  </si>
  <si>
    <r>
      <t>(L</t>
    </r>
    <r>
      <rPr>
        <vertAlign val="subscript"/>
        <sz val="11"/>
        <color theme="1"/>
        <rFont val="Calibri"/>
        <family val="2"/>
        <scheme val="minor"/>
      </rPr>
      <t>TOT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up</t>
    </r>
  </si>
  <si>
    <r>
      <rPr>
        <sz val="11"/>
        <color theme="1"/>
        <rFont val="Symbol"/>
        <family val="1"/>
        <charset val="2"/>
      </rPr>
      <t>f</t>
    </r>
    <r>
      <rPr>
        <vertAlign val="subscript"/>
        <sz val="11"/>
        <color theme="1"/>
        <rFont val="Calibri"/>
        <family val="2"/>
        <scheme val="minor"/>
      </rPr>
      <t>S</t>
    </r>
  </si>
  <si>
    <t>&gt;&gt;&gt;</t>
  </si>
  <si>
    <r>
      <t>(S/N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S</t>
    </r>
  </si>
  <si>
    <t>Up Carrier Suppression Loss - TC</t>
  </si>
  <si>
    <t>Due to TC (Parzialization)</t>
  </si>
  <si>
    <t>Up Carrier Suppression Loss - RG</t>
  </si>
  <si>
    <t>Due to RG (Parzialization)</t>
  </si>
  <si>
    <t>Up Carrier Suppression Loss</t>
  </si>
  <si>
    <t>Uplink C/N0</t>
  </si>
  <si>
    <r>
      <t>(C/N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S</t>
    </r>
  </si>
  <si>
    <t>dBHz</t>
  </si>
  <si>
    <t>Uplink C/N (SNR in the loop)</t>
  </si>
  <si>
    <r>
      <t>(C/N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S</t>
    </r>
  </si>
  <si>
    <t>Required C/N0 at SC for Up Carrier Acquisition</t>
  </si>
  <si>
    <r>
      <t>(M</t>
    </r>
    <r>
      <rPr>
        <b/>
        <vertAlign val="subscript"/>
        <sz val="11"/>
        <color theme="1"/>
        <rFont val="Calibri"/>
        <family val="2"/>
        <scheme val="minor"/>
      </rPr>
      <t>upC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C</t>
    </r>
  </si>
  <si>
    <t>Nom Margin - Worst case RSS</t>
  </si>
  <si>
    <t>TELECOMMAND RECOVERY</t>
  </si>
  <si>
    <t>Due to Carrier (Parzialization)</t>
  </si>
  <si>
    <t>Telecommand S/N0</t>
  </si>
  <si>
    <r>
      <t>(S/N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TC</t>
    </r>
  </si>
  <si>
    <t>TC Bit Rate</t>
  </si>
  <si>
    <t>Telecommand Eb/N0 (SNR in the loop)</t>
  </si>
  <si>
    <r>
      <t>(E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/N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TC</t>
    </r>
  </si>
  <si>
    <t>Required C/N0 at SC for TC Acquisition</t>
  </si>
  <si>
    <r>
      <t>M</t>
    </r>
    <r>
      <rPr>
        <b/>
        <vertAlign val="subscript"/>
        <sz val="11"/>
        <color theme="1"/>
        <rFont val="Calibri"/>
        <family val="2"/>
        <scheme val="minor"/>
      </rPr>
      <t>TC</t>
    </r>
  </si>
  <si>
    <t>RANGING CARRIER RECOVERY</t>
  </si>
  <si>
    <t>Uplink C/N0 (RG)</t>
  </si>
  <si>
    <r>
      <t>(C/N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R</t>
    </r>
  </si>
  <si>
    <r>
      <t>(C/N)</t>
    </r>
    <r>
      <rPr>
        <vertAlign val="subscript"/>
        <sz val="11"/>
        <color theme="1"/>
        <rFont val="Calibri"/>
        <family val="2"/>
        <scheme val="minor"/>
      </rPr>
      <t>R</t>
    </r>
  </si>
  <si>
    <t>Required C/N0 at SC for RG Carrier Acquisition</t>
  </si>
  <si>
    <r>
      <t>(M</t>
    </r>
    <r>
      <rPr>
        <b/>
        <vertAlign val="subscript"/>
        <sz val="11"/>
        <color theme="1"/>
        <rFont val="Calibri"/>
        <family val="2"/>
        <scheme val="minor"/>
      </rPr>
      <t>upC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R</t>
    </r>
  </si>
  <si>
    <r>
      <t>(S/N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MT</t>
    </r>
  </si>
  <si>
    <t>RG Up Effective Loop Bandwidth (2BL)</t>
  </si>
  <si>
    <r>
      <t>(S/N)</t>
    </r>
    <r>
      <rPr>
        <b/>
        <vertAlign val="subscript"/>
        <sz val="11"/>
        <color theme="1"/>
        <rFont val="Calibri"/>
        <family val="2"/>
        <scheme val="minor"/>
      </rPr>
      <t>MT</t>
    </r>
  </si>
  <si>
    <r>
      <t>(S/N)</t>
    </r>
    <r>
      <rPr>
        <vertAlign val="subscript"/>
        <sz val="11"/>
        <color theme="1"/>
        <rFont val="Calibri"/>
        <family val="2"/>
        <scheme val="minor"/>
      </rPr>
      <t>tot</t>
    </r>
  </si>
  <si>
    <t>UPLINK CARRIER RECOVERY</t>
  </si>
  <si>
    <t>&gt;&gt;</t>
  </si>
  <si>
    <t>MARGIN for Up Carrier Acquisition</t>
  </si>
  <si>
    <t>MARGIN for TC Acquisition</t>
  </si>
  <si>
    <t>MARGIN for RG Carrier Acquisition</t>
  </si>
  <si>
    <t>DOWNLINK OUTPUT TABLE</t>
  </si>
  <si>
    <t>DOWNLINK BASIC</t>
  </si>
  <si>
    <t>Downlink Wavelegth</t>
  </si>
  <si>
    <t xml:space="preserve">Power flux density at GS in Free Space </t>
  </si>
  <si>
    <t>Downlink Free Space Loss</t>
  </si>
  <si>
    <t>Atmospheric Loss (dw)</t>
  </si>
  <si>
    <t>Downlink Total Propagation Loss</t>
  </si>
  <si>
    <r>
      <rPr>
        <sz val="11"/>
        <color theme="1"/>
        <rFont val="Symbol"/>
        <family val="1"/>
        <charset val="2"/>
      </rPr>
      <t>(f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G</t>
    </r>
  </si>
  <si>
    <r>
      <t>(S/N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G</t>
    </r>
  </si>
  <si>
    <r>
      <t>(L</t>
    </r>
    <r>
      <rPr>
        <vertAlign val="subscript"/>
        <sz val="11"/>
        <color theme="1"/>
        <rFont val="Calibri"/>
        <family val="2"/>
        <scheme val="minor"/>
      </rPr>
      <t>TOT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dw</t>
    </r>
  </si>
  <si>
    <r>
      <t>L</t>
    </r>
    <r>
      <rPr>
        <vertAlign val="subscript"/>
        <sz val="11"/>
        <color theme="1"/>
        <rFont val="Calibri"/>
        <family val="2"/>
        <scheme val="minor"/>
      </rPr>
      <t>dw</t>
    </r>
  </si>
  <si>
    <r>
      <t>HPBW</t>
    </r>
    <r>
      <rPr>
        <vertAlign val="subscript"/>
        <sz val="11"/>
        <color theme="1"/>
        <rFont val="Calibri"/>
        <family val="2"/>
        <scheme val="minor"/>
      </rPr>
      <t>dw</t>
    </r>
  </si>
  <si>
    <r>
      <t>l</t>
    </r>
    <r>
      <rPr>
        <vertAlign val="subscript"/>
        <sz val="11"/>
        <rFont val="Calibri"/>
        <family val="2"/>
        <scheme val="minor"/>
      </rPr>
      <t>dw</t>
    </r>
  </si>
  <si>
    <r>
      <t>f</t>
    </r>
    <r>
      <rPr>
        <vertAlign val="subscript"/>
        <sz val="11"/>
        <color theme="1"/>
        <rFont val="Calibri"/>
        <family val="2"/>
        <scheme val="minor"/>
      </rPr>
      <t>G</t>
    </r>
  </si>
  <si>
    <r>
      <t>(X</t>
    </r>
    <r>
      <rPr>
        <vertAlign val="subscript"/>
        <sz val="11"/>
        <color theme="1"/>
        <rFont val="Calibri"/>
        <family val="2"/>
        <scheme val="minor"/>
      </rPr>
      <t>dwC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M</t>
    </r>
  </si>
  <si>
    <t>DOWNLINK CARRIER RECOVERY</t>
  </si>
  <si>
    <t>Due to Noise (Parzialization)</t>
  </si>
  <si>
    <t>Due to TC Echo in dw (Parzialization)</t>
  </si>
  <si>
    <t>Downlink C/N0</t>
  </si>
  <si>
    <t>Downlink C/N (SNR in the loop)</t>
  </si>
  <si>
    <t>Dw Carrier Suppression Loss - TM</t>
  </si>
  <si>
    <t>Dw Carrier Suppression Loss - RG</t>
  </si>
  <si>
    <t>Dw Carrier Suppression Loss - TC Echo</t>
  </si>
  <si>
    <t>Dw Carrier Suppression Loss - Noise</t>
  </si>
  <si>
    <t>Required C/N0 at GS for Dw Carrier Acquisition</t>
  </si>
  <si>
    <t>Margin for Dw Carrier Acquisition</t>
  </si>
  <si>
    <t>TELEMETRY RECOVERY</t>
  </si>
  <si>
    <t>Required RG (Major) Tone Loop SNR</t>
  </si>
  <si>
    <t>Required RG Minor Tone Loop SNR</t>
  </si>
  <si>
    <r>
      <t>(S/N)</t>
    </r>
    <r>
      <rPr>
        <vertAlign val="subscript"/>
        <sz val="11"/>
        <color theme="1"/>
        <rFont val="Calibri"/>
        <family val="2"/>
        <scheme val="minor"/>
      </rPr>
      <t>MT</t>
    </r>
  </si>
  <si>
    <t>TC Modulation Loss - RG</t>
  </si>
  <si>
    <t>TC Modulation Loss - Carrier</t>
  </si>
  <si>
    <r>
      <t>(X</t>
    </r>
    <r>
      <rPr>
        <vertAlign val="subscript"/>
        <sz val="11"/>
        <color theme="1"/>
        <rFont val="Calibri"/>
        <family val="2"/>
        <scheme val="minor"/>
      </rPr>
      <t>dwC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C</t>
    </r>
  </si>
  <si>
    <r>
      <t>(C/N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G</t>
    </r>
  </si>
  <si>
    <r>
      <t>(C/N)</t>
    </r>
    <r>
      <rPr>
        <vertAlign val="subscript"/>
        <sz val="11"/>
        <color theme="1"/>
        <rFont val="Calibri"/>
        <family val="2"/>
        <scheme val="minor"/>
      </rPr>
      <t>G</t>
    </r>
  </si>
  <si>
    <r>
      <t>(M</t>
    </r>
    <r>
      <rPr>
        <b/>
        <vertAlign val="subscript"/>
        <sz val="11"/>
        <color theme="1"/>
        <rFont val="Calibri"/>
        <family val="2"/>
        <scheme val="minor"/>
      </rPr>
      <t>dwC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C</t>
    </r>
  </si>
  <si>
    <t>TM Modulation Loss - Carrier</t>
  </si>
  <si>
    <t>TM Modulation Loss - RG</t>
  </si>
  <si>
    <t>TM Modulation Loss - TC Echo</t>
  </si>
  <si>
    <t>TM Modulation Loss - Noise</t>
  </si>
  <si>
    <r>
      <t>X</t>
    </r>
    <r>
      <rPr>
        <vertAlign val="subscript"/>
        <sz val="11"/>
        <color theme="1"/>
        <rFont val="Calibri"/>
        <family val="2"/>
        <scheme val="minor"/>
      </rPr>
      <t>TM</t>
    </r>
  </si>
  <si>
    <t>Telemetry S/N0</t>
  </si>
  <si>
    <r>
      <t>(S/N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TM</t>
    </r>
  </si>
  <si>
    <t>TM Bit Rate</t>
  </si>
  <si>
    <t>Telemetry Eb/N0 (SNR in the loop)</t>
  </si>
  <si>
    <r>
      <t>(E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/N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TM</t>
    </r>
  </si>
  <si>
    <t>Required C/N0 at GS for TM Acquisition</t>
  </si>
  <si>
    <t>Margin for TM Acquisition</t>
  </si>
  <si>
    <r>
      <t>M</t>
    </r>
    <r>
      <rPr>
        <b/>
        <vertAlign val="subscript"/>
        <sz val="11"/>
        <color theme="1"/>
        <rFont val="Calibri"/>
        <family val="2"/>
        <scheme val="minor"/>
      </rPr>
      <t>TM</t>
    </r>
  </si>
  <si>
    <t>RG Dw Effective Loop Bandwidth (2BL)</t>
  </si>
  <si>
    <r>
      <t>(M</t>
    </r>
    <r>
      <rPr>
        <b/>
        <vertAlign val="subscript"/>
        <sz val="11"/>
        <color theme="1"/>
        <rFont val="Calibri"/>
        <family val="2"/>
        <scheme val="minor"/>
      </rPr>
      <t>MT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</si>
  <si>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RG Code m/i  (meas. phase)</t>
  </si>
  <si>
    <r>
      <t>q</t>
    </r>
    <r>
      <rPr>
        <vertAlign val="subscript"/>
        <sz val="9"/>
        <rFont val="Arial"/>
        <family val="2"/>
      </rPr>
      <t>m</t>
    </r>
  </si>
  <si>
    <t>RG meas. accuracy requirement</t>
  </si>
  <si>
    <r>
      <t>s</t>
    </r>
    <r>
      <rPr>
        <vertAlign val="subscript"/>
        <sz val="10"/>
        <rFont val="Arial"/>
        <family val="2"/>
      </rPr>
      <t>R</t>
    </r>
  </si>
  <si>
    <t>RG (Mj) Tone Modulation Loss (up) - Carrier</t>
  </si>
  <si>
    <t>RG (Mj) Tone Modulation Loss (up) - TC</t>
  </si>
  <si>
    <t>Ranging (Mj) Tone S/N0 (up)</t>
  </si>
  <si>
    <t>RG (Mj) Tone SNR in RG video-BW (up)</t>
  </si>
  <si>
    <t>RG (Mn) Tone SNR in RG video-BW (up)</t>
  </si>
  <si>
    <t>RG (Mj) Tone Modulation Loss (dw) - Carrier</t>
  </si>
  <si>
    <t>RG (Mj) Tone Modulation Loss (dw) - TC Echo</t>
  </si>
  <si>
    <t>RG (Mj) Tone Modulation Loss (dw) - Noise</t>
  </si>
  <si>
    <t>Ranging (Mj) Tone S/N0 (dw)</t>
  </si>
  <si>
    <t>RG (Mj) Tone SNR in RG video-BW (dw)</t>
  </si>
  <si>
    <t>Required RG (Mj) Tone Loop SNR</t>
  </si>
  <si>
    <t>RANGING (MAJOR) TONE RECOVERY (DW)</t>
  </si>
  <si>
    <t>RANGING (MAJOR) TONE RECOVERY (UP)</t>
  </si>
  <si>
    <t>Tag</t>
  </si>
  <si>
    <r>
      <t>(S/N)</t>
    </r>
    <r>
      <rPr>
        <vertAlign val="subscript"/>
        <sz val="11"/>
        <color theme="1"/>
        <rFont val="Calibri"/>
        <family val="2"/>
        <scheme val="minor"/>
      </rPr>
      <t>mt</t>
    </r>
  </si>
  <si>
    <t>Margin for RG (Mj) Tone Acquisition</t>
  </si>
  <si>
    <t>Tone RG suitable for TC+RG separately</t>
  </si>
  <si>
    <t>G/S Transmitted Power</t>
  </si>
  <si>
    <t>G/S Antenna Diameter</t>
  </si>
  <si>
    <t>G/S Antenna Tx Efficiency</t>
  </si>
  <si>
    <t>G/S Antenna Rx Efficiency</t>
  </si>
  <si>
    <t>G/S Axial Ratio</t>
  </si>
  <si>
    <t>G/S Crosspolar Discrimination</t>
  </si>
  <si>
    <t>G/S Transmission Loss</t>
  </si>
  <si>
    <t>G/S Tx Chain Loss</t>
  </si>
  <si>
    <t>G/S Tx Antenna Loss</t>
  </si>
  <si>
    <t>G/S Antenna Tx Gain</t>
  </si>
  <si>
    <t>G/S EIRP</t>
  </si>
  <si>
    <t>G/S Rx Antenna G/T</t>
  </si>
  <si>
    <t>G/S Antenna Rx Gain</t>
  </si>
  <si>
    <t>G/S System Noise Temperature</t>
  </si>
  <si>
    <t>G/S Antenna Noise Temperature</t>
  </si>
  <si>
    <t>G/S Rx Noise Temperature</t>
  </si>
  <si>
    <t>G/S Rx Noise Figure</t>
  </si>
  <si>
    <t>G/S Rx Chain Loss</t>
  </si>
  <si>
    <t>S/C Axial Ratio</t>
  </si>
  <si>
    <t>S/C Crosspolar Discrimination</t>
  </si>
  <si>
    <t>S/C EIRP</t>
  </si>
  <si>
    <t>S/C Transmitted Power</t>
  </si>
  <si>
    <t>S/C Transmission Loss</t>
  </si>
  <si>
    <t>S/C Tx Insertion Loss</t>
  </si>
  <si>
    <t>S/C Tx Reflection Loss</t>
  </si>
  <si>
    <t>S/C Antenna Tx Gain</t>
  </si>
  <si>
    <t>S/C Rx Antenna G/T</t>
  </si>
  <si>
    <t>S/C Antenna Rx Gain</t>
  </si>
  <si>
    <t>S/C System Noise Temperature</t>
  </si>
  <si>
    <t>S/C Antenna Noise Temperature</t>
  </si>
  <si>
    <t>S/C Rx Noise Temperature</t>
  </si>
  <si>
    <t>S/C Rx cable Attenuation</t>
  </si>
  <si>
    <t>S/C Rx cable assembly physical Temperature</t>
  </si>
  <si>
    <t>S/C DX Attenuation</t>
  </si>
  <si>
    <t>S/C DX physical Temperature</t>
  </si>
  <si>
    <t>S/C Rx Noise Figure</t>
  </si>
  <si>
    <t>S/C Rx Reflection Loss</t>
  </si>
  <si>
    <t>G/S Antenna Pointing Loss (up)</t>
  </si>
  <si>
    <t>G/S Antenna Pointing Loss (dw)</t>
  </si>
  <si>
    <t>G/S Antenna Pointing Accuracy</t>
  </si>
  <si>
    <t>G/S Antenna Elevation Angle</t>
  </si>
  <si>
    <t>G/S PLL Bandwidth</t>
  </si>
  <si>
    <t>G/S PLL Acquisition treshold (C/N)</t>
  </si>
  <si>
    <t>G/S TM Demodulation treshold</t>
  </si>
  <si>
    <t>S/C PLL Bandwidth</t>
  </si>
  <si>
    <t>S/C PLL Acquisition Treshold</t>
  </si>
  <si>
    <t xml:space="preserve">S/C TC Demodulation Treshold </t>
  </si>
  <si>
    <t>G/S TRANSMITTING CHANNEL</t>
  </si>
  <si>
    <t>G/S RECEIVING CHANNEL</t>
  </si>
  <si>
    <t>S/C TRANSMITTING CHANNEL</t>
  </si>
  <si>
    <t>S/C RECEIVING CHANNEL</t>
  </si>
  <si>
    <t>To be included for LEO / MEO / LEOP</t>
  </si>
  <si>
    <t>EARTH-TO-SPACE PATH</t>
  </si>
  <si>
    <t>rad pk</t>
  </si>
  <si>
    <t>For PM Modulation</t>
  </si>
  <si>
    <t>Effective back TC m/i</t>
  </si>
  <si>
    <t>Effective RG Major Tone m/i (dw)</t>
  </si>
  <si>
    <t>Effective RG Minor Tone m/i (dw)</t>
  </si>
  <si>
    <t>Effective Noise m/i</t>
  </si>
  <si>
    <t>RG Major Tone m/i (up)</t>
  </si>
  <si>
    <r>
      <rPr>
        <sz val="11"/>
        <color theme="1"/>
        <rFont val="Symbol"/>
        <family val="1"/>
        <charset val="2"/>
      </rPr>
      <t>m</t>
    </r>
    <r>
      <rPr>
        <vertAlign val="subscript"/>
        <sz val="11"/>
        <color theme="1"/>
        <rFont val="Calibri"/>
        <family val="2"/>
        <scheme val="minor"/>
      </rPr>
      <t>MT</t>
    </r>
  </si>
  <si>
    <r>
      <rPr>
        <sz val="11"/>
        <color theme="1"/>
        <rFont val="Symbol"/>
        <family val="1"/>
        <charset val="2"/>
      </rPr>
      <t>m</t>
    </r>
    <r>
      <rPr>
        <vertAlign val="subscript"/>
        <sz val="11"/>
        <color theme="1"/>
        <rFont val="Calibri"/>
        <family val="2"/>
        <scheme val="minor"/>
      </rPr>
      <t>mt</t>
    </r>
  </si>
  <si>
    <r>
      <rPr>
        <sz val="11"/>
        <color theme="1"/>
        <rFont val="Symbol"/>
        <family val="1"/>
        <charset val="2"/>
      </rPr>
      <t>m</t>
    </r>
    <r>
      <rPr>
        <vertAlign val="subscript"/>
        <sz val="11"/>
        <color theme="1"/>
        <rFont val="Calibri"/>
        <family val="2"/>
        <scheme val="minor"/>
      </rPr>
      <t>TC</t>
    </r>
  </si>
  <si>
    <r>
      <rPr>
        <sz val="11"/>
        <color theme="1"/>
        <rFont val="Symbol"/>
        <family val="1"/>
        <charset val="2"/>
      </rPr>
      <t>m</t>
    </r>
    <r>
      <rPr>
        <vertAlign val="subscript"/>
        <sz val="11"/>
        <color theme="1"/>
        <rFont val="Calibri"/>
        <family val="2"/>
        <scheme val="minor"/>
      </rPr>
      <t>N</t>
    </r>
  </si>
  <si>
    <t>UP
CAR</t>
  </si>
  <si>
    <t>TC</t>
  </si>
  <si>
    <t>RG
UP</t>
  </si>
  <si>
    <t>DW
CAR</t>
  </si>
  <si>
    <t>TM</t>
  </si>
  <si>
    <t>RG
DW</t>
  </si>
  <si>
    <t>RG
FRQ</t>
  </si>
  <si>
    <t>RG
ACC</t>
  </si>
  <si>
    <t>G/S Half Power Beamwidth (up)</t>
  </si>
  <si>
    <t>S/C PLL Bandwidth (2BL)</t>
  </si>
  <si>
    <t>S/C TC Demodulation Treshold</t>
  </si>
  <si>
    <t>RANGING MINOR TONE RECOVERY (DW)</t>
  </si>
  <si>
    <t>Req. C/N0 at GS for RG (Mj) Tone Acquisition</t>
  </si>
  <si>
    <t>Ranging Mn Tone S/N0 (dw)</t>
  </si>
  <si>
    <t>RG Mn Tone SNR in RG video-BW (dw)</t>
  </si>
  <si>
    <t>Required RG Mn Tone Loop SNR</t>
  </si>
  <si>
    <t>Req. C/N0 at GS for RG Mn Tone Acquisition</t>
  </si>
  <si>
    <t>Margin for RG Mn Tone Acquisition</t>
  </si>
  <si>
    <r>
      <t>(S/N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mt</t>
    </r>
  </si>
  <si>
    <r>
      <t>(M</t>
    </r>
    <r>
      <rPr>
        <b/>
        <vertAlign val="subscript"/>
        <sz val="11"/>
        <color theme="1"/>
        <rFont val="Calibri"/>
        <family val="2"/>
        <scheme val="minor"/>
      </rPr>
      <t>mt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</si>
  <si>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RG Meas. Accuracy requirement</t>
  </si>
  <si>
    <t>RG Meas. Accuracy treshold</t>
  </si>
  <si>
    <r>
      <t>(XRG)</t>
    </r>
    <r>
      <rPr>
        <vertAlign val="subscript"/>
        <sz val="11"/>
        <color theme="1"/>
        <rFont val="Calibri"/>
        <family val="2"/>
        <scheme val="minor"/>
      </rPr>
      <t>acc</t>
    </r>
  </si>
  <si>
    <t>RG Code Modulation Loss</t>
  </si>
  <si>
    <t>Req. C/N0 at GS for RG Meas. Accuracy</t>
  </si>
  <si>
    <t>Margin for RG Meas. Accuracy</t>
  </si>
  <si>
    <t>TM Demodulation Technical Loss</t>
  </si>
  <si>
    <r>
      <t>(S/N)</t>
    </r>
    <r>
      <rPr>
        <vertAlign val="subscript"/>
        <sz val="11"/>
        <color theme="1"/>
        <rFont val="Calibri"/>
        <family val="2"/>
        <scheme val="minor"/>
      </rPr>
      <t>acc</t>
    </r>
  </si>
  <si>
    <r>
      <t>(M</t>
    </r>
    <r>
      <rPr>
        <b/>
        <vertAlign val="subscript"/>
        <sz val="11"/>
        <color theme="1"/>
        <rFont val="Calibri"/>
        <family val="2"/>
        <scheme val="minor"/>
      </rPr>
      <t>acc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R</t>
    </r>
  </si>
  <si>
    <t>Adv Tol</t>
  </si>
  <si>
    <t>Fav Tol</t>
  </si>
  <si>
    <t>TRI</t>
  </si>
  <si>
    <t>UNI</t>
  </si>
  <si>
    <t>GAU</t>
  </si>
  <si>
    <t>RSS</t>
  </si>
  <si>
    <t>RANGING MEASUREMENT ACCURACY</t>
  </si>
  <si>
    <t>TRIANGULAR</t>
  </si>
  <si>
    <t>mean</t>
  </si>
  <si>
    <r>
      <rPr>
        <i/>
        <sz val="11"/>
        <color theme="1"/>
        <rFont val="Symbol"/>
        <family val="1"/>
        <charset val="2"/>
      </rPr>
      <t>s</t>
    </r>
    <r>
      <rPr>
        <vertAlign val="superscript"/>
        <sz val="11"/>
        <color theme="1"/>
        <rFont val="Calibri"/>
        <family val="2"/>
        <scheme val="minor"/>
      </rPr>
      <t>2</t>
    </r>
  </si>
  <si>
    <t>UNIFORM</t>
  </si>
  <si>
    <t>GAUSSIAN</t>
  </si>
  <si>
    <r>
      <t>f</t>
    </r>
    <r>
      <rPr>
        <vertAlign val="subscript"/>
        <sz val="11"/>
        <rFont val="Calibri"/>
        <family val="2"/>
        <scheme val="minor"/>
      </rPr>
      <t>dw</t>
    </r>
  </si>
  <si>
    <t>G/S Antenna Radome Loss</t>
  </si>
  <si>
    <t>G/S Half Power Beamwidth (dw)</t>
  </si>
  <si>
    <t>G/S PLL Bandwidth (2BL)</t>
  </si>
  <si>
    <t>G/S PLL Acquisition Treshold</t>
  </si>
  <si>
    <t>s2</t>
  </si>
  <si>
    <t>AT2</t>
  </si>
  <si>
    <t>3s</t>
  </si>
  <si>
    <t>Mean Margin - 3s</t>
  </si>
  <si>
    <t>LEO</t>
  </si>
  <si>
    <t>MEO</t>
  </si>
  <si>
    <t>LEOP</t>
  </si>
  <si>
    <t>VT(1/2)</t>
  </si>
  <si>
    <t>VT(2/3)</t>
  </si>
  <si>
    <t>VT(3/4)</t>
  </si>
  <si>
    <t>VT(5/6)</t>
  </si>
  <si>
    <t>VT(7/8)</t>
  </si>
  <si>
    <t>From G/S characteristics</t>
  </si>
  <si>
    <t>ITU-R 618</t>
  </si>
  <si>
    <t>From SGICD</t>
  </si>
  <si>
    <t>From S/C manufacturer</t>
  </si>
  <si>
    <t>From S/C manufacturer; Required C/N for Carrier Recovery</t>
  </si>
  <si>
    <t>From S/C manufacturer; Ranging Noise Bandwidth</t>
  </si>
  <si>
    <t>From PSK Modulation theory; Required Eb/N0 for TC Recovery</t>
  </si>
  <si>
    <t>From Coding theory; Required Eb/N0 for TM Recovery</t>
  </si>
  <si>
    <t>In case of RG Meas. Acc. or FM Modulation</t>
  </si>
  <si>
    <t>In case of FM Modulation with Tone RG</t>
  </si>
  <si>
    <t>Power flux density at SC (incl. Atm Loss)</t>
  </si>
  <si>
    <t>Power flux density at GS (incl. Atm Loss)</t>
  </si>
  <si>
    <t>Uplink S/N0 (Received at SC)</t>
  </si>
  <si>
    <t>Downlink S/N0 (Received at GS)</t>
  </si>
  <si>
    <t>Dw Carrier Suppression Loss (tot)</t>
  </si>
  <si>
    <t>Up Carrier Acquisition technical Loss (tot)</t>
  </si>
  <si>
    <t>TC Demodulation Technical Loss (tot)</t>
  </si>
  <si>
    <t>RG Carrier Suppression Loss (tot)</t>
  </si>
  <si>
    <t>RG (Mj) Tone Modulation Loss (up) (tot)</t>
  </si>
  <si>
    <t>SNR tot (MjT + MnT + TC)</t>
  </si>
  <si>
    <t>Calculated according to CCSDS-401</t>
  </si>
  <si>
    <t>Calculated from S/N0 and losses</t>
  </si>
  <si>
    <t>Calculated from C/N0 and 2BL</t>
  </si>
  <si>
    <t>Calculated from TC S/N0 and Bit Rate</t>
  </si>
  <si>
    <t>Calculated according to ECSS-50-05C
(&gt; 3 dB)</t>
  </si>
  <si>
    <t>Conversion Hz --&gt; dBHz</t>
  </si>
  <si>
    <t>TM Modulation Loss (tot)</t>
  </si>
  <si>
    <t>RG (Mj) Tone Modulation Loss (dw) (tot)</t>
  </si>
  <si>
    <t>RG Mn Tone Modulation Loss (dw) (tot)</t>
  </si>
  <si>
    <t>Calculated from TM S/N0 and Bit Rate</t>
  </si>
  <si>
    <t>Conversion bps --&gt; dBHz</t>
  </si>
  <si>
    <t>Calculated from MT S/N0 and 2BL</t>
  </si>
  <si>
    <t>Calculated from mt S/N0 and 2BL</t>
  </si>
  <si>
    <t>Viterbi</t>
  </si>
  <si>
    <r>
      <t>Conversion XPD</t>
    </r>
    <r>
      <rPr>
        <i/>
        <vertAlign val="subscript"/>
        <sz val="11"/>
        <color rgb="FFFF0000"/>
        <rFont val="Calibri"/>
        <family val="2"/>
        <scheme val="minor"/>
      </rPr>
      <t>G</t>
    </r>
    <r>
      <rPr>
        <i/>
        <sz val="11"/>
        <color rgb="FFFF0000"/>
        <rFont val="Calibri"/>
        <family val="2"/>
        <scheme val="minor"/>
      </rPr>
      <t xml:space="preserve"> --&gt; X</t>
    </r>
    <r>
      <rPr>
        <i/>
        <vertAlign val="subscript"/>
        <sz val="11"/>
        <color rgb="FFFF0000"/>
        <rFont val="Calibri"/>
        <family val="2"/>
        <scheme val="minor"/>
      </rPr>
      <t>G</t>
    </r>
  </si>
  <si>
    <r>
      <t>Can be calculated from (L</t>
    </r>
    <r>
      <rPr>
        <i/>
        <vertAlign val="subscript"/>
        <sz val="11"/>
        <color rgb="FFFF0000"/>
        <rFont val="Calibri"/>
        <family val="2"/>
        <scheme val="minor"/>
      </rPr>
      <t>t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 xml:space="preserve">G </t>
    </r>
    <r>
      <rPr>
        <i/>
        <sz val="11"/>
        <color rgb="FFFF0000"/>
        <rFont val="Calibri"/>
        <family val="2"/>
        <scheme val="minor"/>
      </rPr>
      <t>, (L</t>
    </r>
    <r>
      <rPr>
        <i/>
        <vertAlign val="subscript"/>
        <sz val="11"/>
        <color rgb="FFFF0000"/>
        <rFont val="Calibri"/>
        <family val="2"/>
        <scheme val="minor"/>
      </rPr>
      <t>A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G</t>
    </r>
  </si>
  <si>
    <r>
      <t>Can be calculated from D,</t>
    </r>
    <r>
      <rPr>
        <i/>
        <sz val="11"/>
        <color rgb="FFFF0000"/>
        <rFont val="Symbol"/>
        <family val="1"/>
        <charset val="2"/>
      </rPr>
      <t xml:space="preserve"> h</t>
    </r>
    <r>
      <rPr>
        <i/>
        <vertAlign val="subscript"/>
        <sz val="11"/>
        <color rgb="FFFF0000"/>
        <rFont val="Calibri"/>
        <family val="2"/>
        <scheme val="minor"/>
      </rPr>
      <t>T</t>
    </r>
    <r>
      <rPr>
        <i/>
        <sz val="11"/>
        <color rgb="FFFF0000"/>
        <rFont val="Calibri"/>
        <family val="2"/>
        <scheme val="minor"/>
      </rPr>
      <t xml:space="preserve"> , f</t>
    </r>
    <r>
      <rPr>
        <i/>
        <vertAlign val="subscript"/>
        <sz val="11"/>
        <color rgb="FFFF0000"/>
        <rFont val="Calibri"/>
        <family val="2"/>
        <scheme val="minor"/>
      </rPr>
      <t>up</t>
    </r>
  </si>
  <si>
    <r>
      <t>Can be calculated from (P</t>
    </r>
    <r>
      <rPr>
        <i/>
        <vertAlign val="subscript"/>
        <sz val="11"/>
        <color rgb="FFFF0000"/>
        <rFont val="Calibri"/>
        <family val="2"/>
        <scheme val="minor"/>
      </rPr>
      <t>t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G</t>
    </r>
    <r>
      <rPr>
        <i/>
        <sz val="11"/>
        <color rgb="FFFF0000"/>
        <rFont val="Calibri"/>
        <family val="2"/>
        <scheme val="minor"/>
      </rPr>
      <t xml:space="preserve"> , (L</t>
    </r>
    <r>
      <rPr>
        <i/>
        <vertAlign val="subscript"/>
        <sz val="11"/>
        <color rgb="FFFF0000"/>
        <rFont val="Calibri"/>
        <family val="2"/>
        <scheme val="minor"/>
      </rPr>
      <t>T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G</t>
    </r>
    <r>
      <rPr>
        <i/>
        <sz val="11"/>
        <color rgb="FFFF0000"/>
        <rFont val="Calibri"/>
        <family val="2"/>
        <scheme val="minor"/>
      </rPr>
      <t xml:space="preserve"> , (G</t>
    </r>
    <r>
      <rPr>
        <i/>
        <vertAlign val="subscript"/>
        <sz val="11"/>
        <color rgb="FFFF0000"/>
        <rFont val="Calibri"/>
        <family val="2"/>
        <scheme val="minor"/>
      </rPr>
      <t>t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G</t>
    </r>
  </si>
  <si>
    <r>
      <t>Can be calculated from (G</t>
    </r>
    <r>
      <rPr>
        <i/>
        <vertAlign val="subscript"/>
        <sz val="11"/>
        <color rgb="FFFF0000"/>
        <rFont val="Calibri"/>
        <family val="2"/>
        <scheme val="minor"/>
      </rPr>
      <t>r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G</t>
    </r>
    <r>
      <rPr>
        <i/>
        <sz val="11"/>
        <color rgb="FFFF0000"/>
        <rFont val="Calibri"/>
        <family val="2"/>
        <scheme val="minor"/>
      </rPr>
      <t xml:space="preserve"> , (T</t>
    </r>
    <r>
      <rPr>
        <i/>
        <vertAlign val="subscript"/>
        <sz val="11"/>
        <color rgb="FFFF0000"/>
        <rFont val="Calibri"/>
        <family val="2"/>
        <scheme val="minor"/>
      </rPr>
      <t>s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G</t>
    </r>
  </si>
  <si>
    <r>
      <t>Can be calculated from D,</t>
    </r>
    <r>
      <rPr>
        <i/>
        <sz val="11"/>
        <color rgb="FFFF0000"/>
        <rFont val="Symbol"/>
        <family val="1"/>
        <charset val="2"/>
      </rPr>
      <t xml:space="preserve"> h</t>
    </r>
    <r>
      <rPr>
        <i/>
        <vertAlign val="subscript"/>
        <sz val="11"/>
        <color rgb="FFFF0000"/>
        <rFont val="Calibri"/>
        <family val="2"/>
        <scheme val="minor"/>
      </rPr>
      <t>R</t>
    </r>
    <r>
      <rPr>
        <i/>
        <sz val="11"/>
        <color rgb="FFFF0000"/>
        <rFont val="Calibri"/>
        <family val="2"/>
        <scheme val="minor"/>
      </rPr>
      <t xml:space="preserve"> , f</t>
    </r>
    <r>
      <rPr>
        <i/>
        <vertAlign val="subscript"/>
        <sz val="11"/>
        <color rgb="FFFF0000"/>
        <rFont val="Calibri"/>
        <family val="2"/>
        <scheme val="minor"/>
      </rPr>
      <t>dw</t>
    </r>
  </si>
  <si>
    <r>
      <t>Can be calculated from (T</t>
    </r>
    <r>
      <rPr>
        <i/>
        <vertAlign val="subscript"/>
        <sz val="11"/>
        <color rgb="FFFF0000"/>
        <rFont val="Calibri"/>
        <family val="2"/>
        <scheme val="minor"/>
      </rPr>
      <t>A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G</t>
    </r>
    <r>
      <rPr>
        <i/>
        <sz val="11"/>
        <color rgb="FFFF0000"/>
        <rFont val="Calibri"/>
        <family val="2"/>
        <scheme val="minor"/>
      </rPr>
      <t xml:space="preserve"> , (T</t>
    </r>
    <r>
      <rPr>
        <i/>
        <vertAlign val="subscript"/>
        <sz val="11"/>
        <color rgb="FFFF0000"/>
        <rFont val="Calibri"/>
        <family val="2"/>
        <scheme val="minor"/>
      </rPr>
      <t>R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G</t>
    </r>
  </si>
  <si>
    <r>
      <t>Can be calculated from F</t>
    </r>
    <r>
      <rPr>
        <i/>
        <vertAlign val="subscript"/>
        <sz val="11"/>
        <color rgb="FFFF0000"/>
        <rFont val="Calibri"/>
        <family val="2"/>
        <scheme val="minor"/>
      </rPr>
      <t>G</t>
    </r>
    <r>
      <rPr>
        <i/>
        <sz val="11"/>
        <color rgb="FFFF0000"/>
        <rFont val="Calibri"/>
        <family val="2"/>
        <scheme val="minor"/>
      </rPr>
      <t xml:space="preserve"> , (L</t>
    </r>
    <r>
      <rPr>
        <i/>
        <vertAlign val="subscript"/>
        <sz val="11"/>
        <color rgb="FFFF0000"/>
        <rFont val="Calibri"/>
        <family val="2"/>
        <scheme val="minor"/>
      </rPr>
      <t>R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G</t>
    </r>
  </si>
  <si>
    <r>
      <t>Conversion XPD</t>
    </r>
    <r>
      <rPr>
        <i/>
        <vertAlign val="subscript"/>
        <sz val="11"/>
        <color rgb="FFFF0000"/>
        <rFont val="Calibri"/>
        <family val="2"/>
        <scheme val="minor"/>
      </rPr>
      <t>S</t>
    </r>
    <r>
      <rPr>
        <i/>
        <sz val="11"/>
        <color rgb="FFFF0000"/>
        <rFont val="Calibri"/>
        <family val="2"/>
        <scheme val="minor"/>
      </rPr>
      <t xml:space="preserve"> --&gt; X</t>
    </r>
    <r>
      <rPr>
        <i/>
        <vertAlign val="subscript"/>
        <sz val="11"/>
        <color rgb="FFFF0000"/>
        <rFont val="Calibri"/>
        <family val="2"/>
        <scheme val="minor"/>
      </rPr>
      <t>S</t>
    </r>
  </si>
  <si>
    <r>
      <t>Conversion X</t>
    </r>
    <r>
      <rPr>
        <i/>
        <vertAlign val="subscript"/>
        <sz val="11"/>
        <color rgb="FFFF0000"/>
        <rFont val="Calibri"/>
        <family val="2"/>
        <scheme val="minor"/>
      </rPr>
      <t>S</t>
    </r>
    <r>
      <rPr>
        <i/>
        <sz val="11"/>
        <color rgb="FFFF0000"/>
        <rFont val="Calibri"/>
        <family val="2"/>
        <scheme val="minor"/>
      </rPr>
      <t xml:space="preserve"> --&gt; XPD</t>
    </r>
    <r>
      <rPr>
        <i/>
        <vertAlign val="subscript"/>
        <sz val="11"/>
        <color rgb="FFFF0000"/>
        <rFont val="Calibri"/>
        <family val="2"/>
        <scheme val="minor"/>
      </rPr>
      <t>S</t>
    </r>
  </si>
  <si>
    <r>
      <t>Can be calculated from (P</t>
    </r>
    <r>
      <rPr>
        <i/>
        <vertAlign val="subscript"/>
        <sz val="11"/>
        <color rgb="FFFF0000"/>
        <rFont val="Calibri"/>
        <family val="2"/>
        <scheme val="minor"/>
      </rPr>
      <t>t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S</t>
    </r>
    <r>
      <rPr>
        <i/>
        <sz val="11"/>
        <color rgb="FFFF0000"/>
        <rFont val="Calibri"/>
        <family val="2"/>
        <scheme val="minor"/>
      </rPr>
      <t xml:space="preserve"> , (L</t>
    </r>
    <r>
      <rPr>
        <i/>
        <vertAlign val="subscript"/>
        <sz val="11"/>
        <color rgb="FFFF0000"/>
        <rFont val="Calibri"/>
        <family val="2"/>
        <scheme val="minor"/>
      </rPr>
      <t>T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S</t>
    </r>
    <r>
      <rPr>
        <i/>
        <sz val="11"/>
        <color rgb="FFFF0000"/>
        <rFont val="Calibri"/>
        <family val="2"/>
        <scheme val="minor"/>
      </rPr>
      <t xml:space="preserve"> , (G</t>
    </r>
    <r>
      <rPr>
        <i/>
        <vertAlign val="subscript"/>
        <sz val="11"/>
        <color rgb="FFFF0000"/>
        <rFont val="Calibri"/>
        <family val="2"/>
        <scheme val="minor"/>
      </rPr>
      <t>t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S</t>
    </r>
  </si>
  <si>
    <r>
      <t>Can be calculated from (L</t>
    </r>
    <r>
      <rPr>
        <i/>
        <vertAlign val="subscript"/>
        <sz val="11"/>
        <color rgb="FFFF0000"/>
        <rFont val="Calibri"/>
        <family val="2"/>
        <scheme val="minor"/>
      </rPr>
      <t>insT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S</t>
    </r>
    <r>
      <rPr>
        <i/>
        <sz val="11"/>
        <color rgb="FFFF0000"/>
        <rFont val="Calibri"/>
        <family val="2"/>
        <scheme val="minor"/>
      </rPr>
      <t xml:space="preserve"> , (L</t>
    </r>
    <r>
      <rPr>
        <i/>
        <vertAlign val="subscript"/>
        <sz val="11"/>
        <color rgb="FFFF0000"/>
        <rFont val="Calibri"/>
        <family val="2"/>
        <scheme val="minor"/>
      </rPr>
      <t>refT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S</t>
    </r>
  </si>
  <si>
    <r>
      <t>Can be calculated from W</t>
    </r>
    <r>
      <rPr>
        <i/>
        <vertAlign val="subscript"/>
        <sz val="11"/>
        <color rgb="FFFF0000"/>
        <rFont val="Calibri"/>
        <family val="2"/>
        <scheme val="minor"/>
      </rPr>
      <t>Tx</t>
    </r>
  </si>
  <si>
    <r>
      <t>Can be calculated from (G</t>
    </r>
    <r>
      <rPr>
        <i/>
        <vertAlign val="subscript"/>
        <sz val="11"/>
        <color rgb="FFFF0000"/>
        <rFont val="Calibri"/>
        <family val="2"/>
        <scheme val="minor"/>
      </rPr>
      <t>r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S</t>
    </r>
    <r>
      <rPr>
        <i/>
        <sz val="11"/>
        <color rgb="FFFF0000"/>
        <rFont val="Calibri"/>
        <family val="2"/>
        <scheme val="minor"/>
      </rPr>
      <t xml:space="preserve"> , (T</t>
    </r>
    <r>
      <rPr>
        <i/>
        <vertAlign val="subscript"/>
        <sz val="11"/>
        <color rgb="FFFF0000"/>
        <rFont val="Calibri"/>
        <family val="2"/>
        <scheme val="minor"/>
      </rPr>
      <t>s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S</t>
    </r>
    <r>
      <rPr>
        <i/>
        <sz val="11"/>
        <color rgb="FFFF0000"/>
        <rFont val="Calibri"/>
        <family val="2"/>
        <scheme val="minor"/>
      </rPr>
      <t xml:space="preserve"> , (L</t>
    </r>
    <r>
      <rPr>
        <i/>
        <vertAlign val="subscript"/>
        <sz val="11"/>
        <color rgb="FFFF0000"/>
        <rFont val="Calibri"/>
        <family val="2"/>
        <scheme val="minor"/>
      </rPr>
      <t>R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S</t>
    </r>
  </si>
  <si>
    <r>
      <t>Can be calculated from (T</t>
    </r>
    <r>
      <rPr>
        <i/>
        <vertAlign val="subscript"/>
        <sz val="11"/>
        <color rgb="FFFF0000"/>
        <rFont val="Calibri"/>
        <family val="2"/>
        <scheme val="minor"/>
      </rPr>
      <t>A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S</t>
    </r>
    <r>
      <rPr>
        <i/>
        <sz val="11"/>
        <color rgb="FFFF0000"/>
        <rFont val="Calibri"/>
        <family val="2"/>
        <scheme val="minor"/>
      </rPr>
      <t xml:space="preserve"> , (T</t>
    </r>
    <r>
      <rPr>
        <i/>
        <vertAlign val="subscript"/>
        <sz val="11"/>
        <color rgb="FFFF0000"/>
        <rFont val="Calibri"/>
        <family val="2"/>
        <scheme val="minor"/>
      </rPr>
      <t>R</t>
    </r>
    <r>
      <rPr>
        <i/>
        <sz val="11"/>
        <color rgb="FFFF0000"/>
        <rFont val="Calibri"/>
        <family val="2"/>
        <scheme val="minor"/>
      </rPr>
      <t>)</t>
    </r>
    <r>
      <rPr>
        <i/>
        <vertAlign val="subscript"/>
        <sz val="11"/>
        <color rgb="FFFF0000"/>
        <rFont val="Calibri"/>
        <family val="2"/>
        <scheme val="minor"/>
      </rPr>
      <t>S</t>
    </r>
  </si>
  <si>
    <r>
      <t>Can be calculated from L</t>
    </r>
    <r>
      <rPr>
        <i/>
        <vertAlign val="subscript"/>
        <sz val="11"/>
        <color rgb="FFFF0000"/>
        <rFont val="Calibri"/>
        <family val="2"/>
        <scheme val="minor"/>
      </rPr>
      <t>1</t>
    </r>
    <r>
      <rPr>
        <i/>
        <sz val="11"/>
        <color rgb="FFFF0000"/>
        <rFont val="Calibri"/>
        <family val="2"/>
        <scheme val="minor"/>
      </rPr>
      <t>, T</t>
    </r>
    <r>
      <rPr>
        <i/>
        <vertAlign val="subscript"/>
        <sz val="11"/>
        <color rgb="FFFF0000"/>
        <rFont val="Calibri"/>
        <family val="2"/>
        <scheme val="minor"/>
      </rPr>
      <t>1</t>
    </r>
    <r>
      <rPr>
        <i/>
        <sz val="11"/>
        <color rgb="FFFF0000"/>
        <rFont val="Calibri"/>
        <family val="2"/>
        <scheme val="minor"/>
      </rPr>
      <t>, L</t>
    </r>
    <r>
      <rPr>
        <i/>
        <vertAlign val="subscript"/>
        <sz val="11"/>
        <color rgb="FFFF0000"/>
        <rFont val="Calibri"/>
        <family val="2"/>
        <scheme val="minor"/>
      </rPr>
      <t>2</t>
    </r>
    <r>
      <rPr>
        <i/>
        <sz val="11"/>
        <color rgb="FFFF0000"/>
        <rFont val="Calibri"/>
        <family val="2"/>
        <scheme val="minor"/>
      </rPr>
      <t>, T</t>
    </r>
    <r>
      <rPr>
        <i/>
        <vertAlign val="subscript"/>
        <sz val="11"/>
        <color rgb="FFFF0000"/>
        <rFont val="Calibri"/>
        <family val="2"/>
        <scheme val="minor"/>
      </rPr>
      <t>2</t>
    </r>
    <r>
      <rPr>
        <i/>
        <sz val="11"/>
        <color rgb="FFFF0000"/>
        <rFont val="Calibri"/>
        <family val="2"/>
        <scheme val="minor"/>
      </rPr>
      <t>, F</t>
    </r>
    <r>
      <rPr>
        <i/>
        <vertAlign val="subscript"/>
        <sz val="11"/>
        <color rgb="FFFF0000"/>
        <rFont val="Calibri"/>
        <family val="2"/>
        <scheme val="minor"/>
      </rPr>
      <t>S</t>
    </r>
  </si>
  <si>
    <r>
      <t>Can be calculated from W</t>
    </r>
    <r>
      <rPr>
        <i/>
        <vertAlign val="subscript"/>
        <sz val="11"/>
        <color rgb="FFFF0000"/>
        <rFont val="Calibri"/>
        <family val="2"/>
        <scheme val="minor"/>
      </rPr>
      <t>Rx</t>
    </r>
  </si>
  <si>
    <r>
      <rPr>
        <i/>
        <sz val="11"/>
        <color rgb="FFFF0000"/>
        <rFont val="Calibri"/>
        <family val="2"/>
        <scheme val="minor"/>
      </rPr>
      <t>Can be calculated from</t>
    </r>
    <r>
      <rPr>
        <i/>
        <sz val="11"/>
        <color rgb="FFFF0000"/>
        <rFont val="Symbol"/>
        <family val="1"/>
        <charset val="2"/>
      </rPr>
      <t xml:space="preserve"> q</t>
    </r>
    <r>
      <rPr>
        <i/>
        <vertAlign val="subscript"/>
        <sz val="11"/>
        <color rgb="FFFF0000"/>
        <rFont val="Calibri"/>
        <family val="2"/>
        <scheme val="minor"/>
      </rPr>
      <t>u</t>
    </r>
  </si>
  <si>
    <r>
      <t>Can be calculated from X</t>
    </r>
    <r>
      <rPr>
        <i/>
        <vertAlign val="subscript"/>
        <sz val="11"/>
        <color rgb="FFFF0000"/>
        <rFont val="Calibri"/>
        <family val="2"/>
        <scheme val="minor"/>
      </rPr>
      <t>G</t>
    </r>
    <r>
      <rPr>
        <i/>
        <sz val="11"/>
        <color rgb="FFFF0000"/>
        <rFont val="Calibri"/>
        <family val="2"/>
        <scheme val="minor"/>
      </rPr>
      <t xml:space="preserve"> , X</t>
    </r>
    <r>
      <rPr>
        <i/>
        <vertAlign val="subscript"/>
        <sz val="11"/>
        <color rgb="FFFF0000"/>
        <rFont val="Calibri"/>
        <family val="2"/>
        <scheme val="minor"/>
      </rPr>
      <t>S</t>
    </r>
  </si>
  <si>
    <r>
      <t xml:space="preserve">Typical Tolerance =  </t>
    </r>
    <r>
      <rPr>
        <i/>
        <sz val="11"/>
        <color theme="1"/>
        <rFont val="Symbol"/>
        <family val="1"/>
        <charset val="2"/>
      </rPr>
      <t xml:space="preserve">± </t>
    </r>
    <r>
      <rPr>
        <i/>
        <sz val="11"/>
        <color theme="1"/>
        <rFont val="Calibri"/>
        <family val="2"/>
      </rPr>
      <t>5%</t>
    </r>
  </si>
  <si>
    <r>
      <t xml:space="preserve">Calculated from D, </t>
    </r>
    <r>
      <rPr>
        <i/>
        <sz val="11"/>
        <color theme="1"/>
        <rFont val="Symbol"/>
        <family val="1"/>
        <charset val="2"/>
      </rPr>
      <t>l</t>
    </r>
    <r>
      <rPr>
        <i/>
        <vertAlign val="subscript"/>
        <sz val="11"/>
        <color theme="1"/>
        <rFont val="Calibri"/>
        <family val="2"/>
        <scheme val="minor"/>
      </rPr>
      <t>up</t>
    </r>
  </si>
  <si>
    <r>
      <t xml:space="preserve">Calculated from D, </t>
    </r>
    <r>
      <rPr>
        <i/>
        <sz val="11"/>
        <color theme="1"/>
        <rFont val="Symbol"/>
        <family val="1"/>
        <charset val="2"/>
      </rPr>
      <t>l</t>
    </r>
    <r>
      <rPr>
        <i/>
        <vertAlign val="subscript"/>
        <sz val="11"/>
        <color theme="1"/>
        <rFont val="Calibri"/>
        <family val="2"/>
        <scheme val="minor"/>
      </rPr>
      <t>dw</t>
    </r>
  </si>
  <si>
    <t>Calculated according to ECSS-50-05C</t>
  </si>
  <si>
    <t>S/C Axial Ratio (Tx)</t>
  </si>
  <si>
    <t>S/C Crosspolar Discrimination (Tx)</t>
  </si>
  <si>
    <t>S/C Axial Ratio (Rx)</t>
  </si>
  <si>
    <t>S/C Crosspolar Discrimination (Rx)</t>
  </si>
  <si>
    <r>
      <t>XPD</t>
    </r>
    <r>
      <rPr>
        <vertAlign val="subscript"/>
        <sz val="11"/>
        <color theme="1"/>
        <rFont val="Calibri"/>
        <family val="2"/>
        <scheme val="minor"/>
      </rPr>
      <t>SRx</t>
    </r>
  </si>
  <si>
    <t>RG Dw Demodulation Technical Loss</t>
  </si>
  <si>
    <t>RG (Mj) Tone Modulation Loss (dw) - TM</t>
  </si>
  <si>
    <t>Due to TM (Parzialization)</t>
  </si>
  <si>
    <t>Protocol</t>
  </si>
  <si>
    <t>R-S</t>
  </si>
  <si>
    <t>DVB-S2</t>
  </si>
  <si>
    <t>CCSDS</t>
  </si>
  <si>
    <t>QPSK 1/4</t>
  </si>
  <si>
    <t>QPSK 1/3</t>
  </si>
  <si>
    <t>QPSK 2/5</t>
  </si>
  <si>
    <t>QPSK 1/2</t>
  </si>
  <si>
    <t>QPSK 3/5</t>
  </si>
  <si>
    <t>QPSK 2/3</t>
  </si>
  <si>
    <t>QPSK 3/4</t>
  </si>
  <si>
    <t>QPSK 4/5</t>
  </si>
  <si>
    <t>QPSK 5/6</t>
  </si>
  <si>
    <t>QPSK 8/9</t>
  </si>
  <si>
    <t>QPSK 9/10</t>
  </si>
  <si>
    <t>8PSK 3/5</t>
  </si>
  <si>
    <t>8PSK 2/3</t>
  </si>
  <si>
    <t>8PSK 3/4</t>
  </si>
  <si>
    <t>8PSK 5/6</t>
  </si>
  <si>
    <t>8PSK 8/9</t>
  </si>
  <si>
    <t>8PSK 9/10</t>
  </si>
  <si>
    <t>BPSK</t>
  </si>
  <si>
    <t>QPSK</t>
  </si>
  <si>
    <t>OQPSK</t>
  </si>
  <si>
    <t>PRT</t>
  </si>
  <si>
    <t>Dw only</t>
  </si>
  <si>
    <t>COD</t>
  </si>
  <si>
    <t>DWO</t>
  </si>
  <si>
    <t>s</t>
  </si>
  <si>
    <t>w</t>
  </si>
  <si>
    <t>Gas Attenuation (dw)</t>
  </si>
  <si>
    <t>Cloud Attenuation (dw)</t>
  </si>
  <si>
    <t>Rain Attenuation (dw)</t>
  </si>
  <si>
    <t>Scintillation Attenuation (dw)</t>
  </si>
  <si>
    <t>Gas Attenuation (up)</t>
  </si>
  <si>
    <t>Cloud Attenuation (up)</t>
  </si>
  <si>
    <t>Rain Attenuation (up)</t>
  </si>
  <si>
    <t>Scintillation Attenuation (up)</t>
  </si>
  <si>
    <r>
      <t>(A</t>
    </r>
    <r>
      <rPr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up</t>
    </r>
  </si>
  <si>
    <r>
      <t>(A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up</t>
    </r>
  </si>
  <si>
    <r>
      <t>(A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up</t>
    </r>
  </si>
  <si>
    <r>
      <t>(A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up</t>
    </r>
  </si>
  <si>
    <r>
      <t>(A</t>
    </r>
    <r>
      <rPr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dw</t>
    </r>
  </si>
  <si>
    <r>
      <t>(A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dw</t>
    </r>
  </si>
  <si>
    <r>
      <t>(A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dw</t>
    </r>
  </si>
  <si>
    <r>
      <t>(A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dw</t>
    </r>
  </si>
  <si>
    <t>8PSK</t>
  </si>
  <si>
    <t>GMSK</t>
  </si>
  <si>
    <t>AX.25</t>
  </si>
  <si>
    <t>MODCOD</t>
  </si>
  <si>
    <t>TM with RG simultaneously only if RG is active in uplink; With Dw only the Uplink Budget is disabled (not for PM modulation)</t>
  </si>
  <si>
    <t>For GEO satellites (equatorial orbit) and LEOP:
- Lat  =  0
- h =  35786.0115 km</t>
  </si>
  <si>
    <t>Depens on modulation</t>
  </si>
  <si>
    <t>DVB</t>
  </si>
  <si>
    <t>TC only is always active if there is Uplink; TC with RG separately or simultaneous; TC+RG available only for PM modulation</t>
  </si>
  <si>
    <t>Can be calculated by the script</t>
  </si>
  <si>
    <r>
      <t xml:space="preserve">For frequencies below 1 GHz (UHF) = 0.2 </t>
    </r>
    <r>
      <rPr>
        <i/>
        <sz val="11"/>
        <rFont val="Cambria"/>
        <family val="1"/>
      </rPr>
      <t>÷</t>
    </r>
    <r>
      <rPr>
        <sz val="11"/>
        <rFont val="Cambria"/>
        <family val="1"/>
      </rPr>
      <t xml:space="preserve"> </t>
    </r>
    <r>
      <rPr>
        <i/>
        <sz val="11"/>
        <rFont val="Calibri"/>
        <family val="2"/>
        <scheme val="minor"/>
      </rPr>
      <t>0.4 dB</t>
    </r>
  </si>
  <si>
    <t>Ionospheric Loss (up)</t>
  </si>
  <si>
    <r>
      <t>(L</t>
    </r>
    <r>
      <rPr>
        <vertAlign val="subscript"/>
        <sz val="11"/>
        <color theme="1"/>
        <rFont val="Calibri"/>
        <family val="2"/>
        <scheme val="minor"/>
      </rPr>
      <t>ion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up</t>
    </r>
  </si>
  <si>
    <t>Ionospheric Loss (dw)</t>
  </si>
  <si>
    <r>
      <t>(L</t>
    </r>
    <r>
      <rPr>
        <vertAlign val="subscript"/>
        <sz val="11"/>
        <color theme="1"/>
        <rFont val="Calibri"/>
        <family val="2"/>
        <scheme val="minor"/>
      </rPr>
      <t>ion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dw</t>
    </r>
  </si>
  <si>
    <r>
      <t>(L</t>
    </r>
    <r>
      <rPr>
        <vertAlign val="sub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up</t>
    </r>
  </si>
  <si>
    <r>
      <t>(L</t>
    </r>
    <r>
      <rPr>
        <vertAlign val="sub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dw</t>
    </r>
  </si>
  <si>
    <t>Offset Distance</t>
  </si>
  <si>
    <r>
      <t>q</t>
    </r>
    <r>
      <rPr>
        <vertAlign val="subscript"/>
        <sz val="11"/>
        <color theme="1"/>
        <rFont val="Calibri"/>
        <family val="2"/>
        <scheme val="minor"/>
      </rPr>
      <t>o</t>
    </r>
  </si>
  <si>
    <r>
      <t>d</t>
    </r>
    <r>
      <rPr>
        <vertAlign val="subscript"/>
        <sz val="11"/>
        <color theme="1"/>
        <rFont val="Calibri"/>
        <family val="2"/>
        <scheme val="minor"/>
      </rPr>
      <t>o</t>
    </r>
  </si>
  <si>
    <t>Between the S/C and the pointing target</t>
  </si>
  <si>
    <t>Pointing Offset Loss (up)</t>
  </si>
  <si>
    <t>Pointing Offset Loss (dw)</t>
  </si>
  <si>
    <t>Pointing Offset</t>
  </si>
  <si>
    <t>16APSK</t>
  </si>
  <si>
    <t>32APSK</t>
  </si>
  <si>
    <r>
      <t xml:space="preserve">CCSDS (VT + RS coding), no VT/RS for GMSK / 8-16A-32APSK / FSK; 
</t>
    </r>
    <r>
      <rPr>
        <i/>
        <sz val="11"/>
        <color rgb="FF00B050"/>
        <rFont val="Calibri"/>
        <family val="2"/>
        <scheme val="minor"/>
      </rPr>
      <t xml:space="preserve">DVB-S2 (FEC coding) only for Q-8-16A-32APSK; </t>
    </r>
    <r>
      <rPr>
        <i/>
        <sz val="11"/>
        <rFont val="Calibri"/>
        <family val="2"/>
        <scheme val="minor"/>
      </rPr>
      <t>No coding with AX.25</t>
    </r>
  </si>
  <si>
    <t>32APSK 3/4</t>
  </si>
  <si>
    <t>16APSK 2/3</t>
  </si>
  <si>
    <t>16APSK 3/4</t>
  </si>
  <si>
    <t>16APSK 4/5</t>
  </si>
  <si>
    <t>16APSK 5/6</t>
  </si>
  <si>
    <t>16APSK 8/9</t>
  </si>
  <si>
    <t>16APSK 9/10</t>
  </si>
  <si>
    <t>32APSK 4/5</t>
  </si>
  <si>
    <t>32APSK 5/6</t>
  </si>
  <si>
    <t>32APSK 8/9</t>
  </si>
  <si>
    <t>32APSK 9/10</t>
  </si>
  <si>
    <t>G/S Antenna Pointing Accuracy Loss (up)</t>
  </si>
  <si>
    <t>G/S Antenna Pointing Accuracy Loss (dw)</t>
  </si>
  <si>
    <t>FM/
FSK</t>
  </si>
  <si>
    <t>In case of FM Modulation</t>
  </si>
  <si>
    <t>Ò</t>
  </si>
  <si>
    <r>
      <t xml:space="preserve">Calculated for Parabolic; </t>
    </r>
    <r>
      <rPr>
        <i/>
        <sz val="11"/>
        <rFont val="Calibri"/>
        <family val="2"/>
        <scheme val="minor"/>
      </rPr>
      <t>for Yagi &gt;= 30°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</si>
</sst>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49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b/>
      <sz val="11"/>
      <color rgb="FFFF0000"/>
      <name val="Calibri"/>
      <family val="2"/>
      <scheme val="minor"/>
    </font>
    <font>
      <sz val="11"/>
      <name val="Symbol"/>
      <family val="1"/>
      <charset val="2"/>
    </font>
    <font>
      <sz val="8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3"/>
      <name val="Calibri Light"/>
      <family val="2"/>
      <scheme val="major"/>
    </font>
    <font>
      <vertAlign val="subscript"/>
      <sz val="11"/>
      <color theme="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Wingdings 3"/>
      <family val="1"/>
      <charset val="2"/>
    </font>
    <font>
      <sz val="11"/>
      <name val="Calibri"/>
      <family val="2"/>
      <scheme val="minor"/>
    </font>
    <font>
      <sz val="11"/>
      <color theme="1"/>
      <name val="Wingdings 2"/>
      <family val="1"/>
      <charset val="2"/>
    </font>
    <font>
      <vertAlign val="superscript"/>
      <sz val="11"/>
      <color theme="1"/>
      <name val="Calibri"/>
      <family val="2"/>
      <scheme val="minor"/>
    </font>
    <font>
      <sz val="10"/>
      <name val="Symbol"/>
      <family val="1"/>
      <charset val="2"/>
    </font>
    <font>
      <vertAlign val="subscript"/>
      <sz val="10"/>
      <name val="Calibri"/>
      <family val="2"/>
      <scheme val="minor"/>
    </font>
    <font>
      <sz val="10"/>
      <name val="Arial"/>
      <family val="2"/>
    </font>
    <font>
      <vertAlign val="subscript"/>
      <sz val="10"/>
      <name val="Arial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9"/>
      <name val="Arial"/>
      <family val="2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Symbol"/>
      <family val="1"/>
      <charset val="2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rgb="FFFF0000"/>
      <name val="Calibri"/>
      <family val="2"/>
      <scheme val="minor"/>
    </font>
    <font>
      <i/>
      <sz val="11"/>
      <color rgb="FFFF0000"/>
      <name val="Symbol"/>
      <family val="1"/>
      <charset val="2"/>
    </font>
    <font>
      <i/>
      <sz val="11"/>
      <color rgb="FFFF0000"/>
      <name val="Symbol"/>
      <family val="2"/>
      <charset val="2"/>
    </font>
    <font>
      <i/>
      <sz val="11"/>
      <name val="Calibri"/>
      <family val="2"/>
      <scheme val="minor"/>
    </font>
    <font>
      <i/>
      <sz val="11"/>
      <color theme="1"/>
      <name val="Calibri"/>
      <family val="2"/>
    </font>
    <font>
      <i/>
      <vertAlign val="subscript"/>
      <sz val="11"/>
      <color theme="1"/>
      <name val="Calibri"/>
      <family val="2"/>
      <scheme val="minor"/>
    </font>
    <font>
      <i/>
      <sz val="11"/>
      <color rgb="FF00610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8"/>
      <color theme="1"/>
      <name val="Wingdings 3"/>
      <family val="1"/>
      <charset val="2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1"/>
      <name val="Cambria"/>
      <family val="1"/>
    </font>
    <font>
      <i/>
      <sz val="11"/>
      <name val="Cambria"/>
      <family val="1"/>
    </font>
  </fonts>
  <fills count="1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darkUp"/>
    </fill>
    <fill>
      <patternFill patternType="solid">
        <fgColor rgb="FFC0000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C6EFCE"/>
      </patternFill>
    </fill>
    <fill>
      <patternFill patternType="solid">
        <fgColor rgb="FFFFCC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41" applyNumberFormat="0" applyFill="0" applyBorder="0" applyAlignment="0" applyProtection="0"/>
    <xf numFmtId="0" fontId="25" fillId="0" borderId="41"/>
    <xf numFmtId="0" fontId="4" fillId="2" borderId="41" applyNumberFormat="0" applyBorder="0" applyAlignment="0" applyProtection="0"/>
    <xf numFmtId="0" fontId="28" fillId="6" borderId="0" applyNumberFormat="0" applyBorder="0" applyAlignment="0" applyProtection="0"/>
    <xf numFmtId="0" fontId="25" fillId="9" borderId="0" applyNumberFormat="0" applyBorder="0" applyAlignment="0" applyProtection="0"/>
    <xf numFmtId="0" fontId="25" fillId="0" borderId="41"/>
    <xf numFmtId="0" fontId="1" fillId="0" borderId="41" applyNumberFormat="0" applyFill="0" applyBorder="0" applyAlignment="0" applyProtection="0"/>
    <xf numFmtId="0" fontId="4" fillId="2" borderId="41" applyNumberFormat="0" applyBorder="0" applyAlignment="0" applyProtection="0"/>
    <xf numFmtId="0" fontId="2" fillId="0" borderId="41" applyNumberFormat="0" applyFill="0" applyBorder="0" applyAlignment="0" applyProtection="0"/>
    <xf numFmtId="0" fontId="25" fillId="0" borderId="41"/>
  </cellStyleXfs>
  <cellXfs count="589">
    <xf numFmtId="0" fontId="0" fillId="0" borderId="0" xfId="0"/>
    <xf numFmtId="0" fontId="9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quotePrefix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2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12" fillId="0" borderId="20" xfId="1" applyFont="1" applyBorder="1" applyAlignment="1">
      <alignment vertical="center"/>
    </xf>
    <xf numFmtId="0" fontId="25" fillId="0" borderId="41" xfId="2"/>
    <xf numFmtId="0" fontId="25" fillId="4" borderId="22" xfId="2" applyFill="1" applyBorder="1"/>
    <xf numFmtId="0" fontId="5" fillId="4" borderId="41" xfId="3" applyFont="1" applyFill="1" applyBorder="1" applyAlignment="1">
      <alignment vertical="center"/>
    </xf>
    <xf numFmtId="0" fontId="5" fillId="4" borderId="41" xfId="3" applyFont="1" applyFill="1" applyBorder="1" applyAlignment="1">
      <alignment horizontal="center" vertical="center"/>
    </xf>
    <xf numFmtId="0" fontId="5" fillId="4" borderId="23" xfId="3" applyFont="1" applyFill="1" applyBorder="1" applyAlignment="1">
      <alignment horizontal="center" vertical="center"/>
    </xf>
    <xf numFmtId="0" fontId="25" fillId="0" borderId="25" xfId="2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0" fillId="0" borderId="9" xfId="2" applyFont="1" applyBorder="1" applyAlignment="1">
      <alignment vertical="center"/>
    </xf>
    <xf numFmtId="0" fontId="9" fillId="0" borderId="9" xfId="2" applyFont="1" applyBorder="1" applyAlignment="1">
      <alignment horizontal="center" vertical="center"/>
    </xf>
    <xf numFmtId="0" fontId="25" fillId="0" borderId="9" xfId="2" applyBorder="1" applyAlignment="1">
      <alignment vertical="center"/>
    </xf>
    <xf numFmtId="0" fontId="25" fillId="0" borderId="9" xfId="2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25" fillId="0" borderId="16" xfId="2" applyBorder="1" applyAlignment="1">
      <alignment horizontal="center" vertical="center"/>
    </xf>
    <xf numFmtId="0" fontId="25" fillId="0" borderId="7" xfId="2" applyBorder="1" applyAlignment="1">
      <alignment vertical="center"/>
    </xf>
    <xf numFmtId="0" fontId="25" fillId="0" borderId="7" xfId="2" applyBorder="1" applyAlignment="1">
      <alignment horizontal="center" vertical="center"/>
    </xf>
    <xf numFmtId="0" fontId="15" fillId="0" borderId="25" xfId="2" applyFont="1" applyBorder="1" applyAlignment="1">
      <alignment horizontal="center" vertical="center"/>
    </xf>
    <xf numFmtId="0" fontId="25" fillId="0" borderId="35" xfId="2" applyBorder="1" applyAlignment="1">
      <alignment horizontal="center" vertical="center"/>
    </xf>
    <xf numFmtId="0" fontId="25" fillId="0" borderId="41" xfId="2" applyAlignment="1">
      <alignment horizontal="center" vertical="center"/>
    </xf>
    <xf numFmtId="0" fontId="5" fillId="5" borderId="41" xfId="3" applyFont="1" applyFill="1" applyBorder="1" applyAlignment="1">
      <alignment vertical="center"/>
    </xf>
    <xf numFmtId="0" fontId="5" fillId="5" borderId="41" xfId="3" applyFont="1" applyFill="1" applyBorder="1" applyAlignment="1">
      <alignment horizontal="center" vertical="center"/>
    </xf>
    <xf numFmtId="0" fontId="5" fillId="5" borderId="23" xfId="3" applyFont="1" applyFill="1" applyBorder="1" applyAlignment="1">
      <alignment horizontal="center" vertical="center"/>
    </xf>
    <xf numFmtId="0" fontId="25" fillId="0" borderId="37" xfId="2" applyBorder="1" applyAlignment="1">
      <alignment horizontal="center" vertical="center"/>
    </xf>
    <xf numFmtId="0" fontId="25" fillId="0" borderId="39" xfId="2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25" fillId="0" borderId="30" xfId="2" applyBorder="1" applyAlignment="1">
      <alignment horizontal="center" vertical="center"/>
    </xf>
    <xf numFmtId="0" fontId="17" fillId="0" borderId="9" xfId="2" applyFont="1" applyBorder="1" applyAlignment="1">
      <alignment vertical="center"/>
    </xf>
    <xf numFmtId="0" fontId="0" fillId="0" borderId="41" xfId="0" applyBorder="1"/>
    <xf numFmtId="0" fontId="20" fillId="0" borderId="4" xfId="0" applyFont="1" applyBorder="1" applyAlignment="1">
      <alignment horizontal="center"/>
    </xf>
    <xf numFmtId="0" fontId="15" fillId="0" borderId="7" xfId="2" applyFont="1" applyBorder="1" applyAlignment="1">
      <alignment vertical="center"/>
    </xf>
    <xf numFmtId="0" fontId="15" fillId="0" borderId="7" xfId="2" applyFont="1" applyBorder="1" applyAlignment="1">
      <alignment horizontal="center" vertical="center"/>
    </xf>
    <xf numFmtId="0" fontId="3" fillId="0" borderId="7" xfId="2" applyFont="1" applyBorder="1" applyAlignment="1">
      <alignment vertical="center"/>
    </xf>
    <xf numFmtId="0" fontId="3" fillId="0" borderId="7" xfId="2" applyFont="1" applyBorder="1" applyAlignment="1">
      <alignment horizontal="center" vertical="center"/>
    </xf>
    <xf numFmtId="0" fontId="25" fillId="0" borderId="7" xfId="2" applyFont="1" applyBorder="1" applyAlignment="1">
      <alignment vertical="center"/>
    </xf>
    <xf numFmtId="0" fontId="25" fillId="0" borderId="27" xfId="2" applyBorder="1" applyAlignment="1">
      <alignment vertical="center"/>
    </xf>
    <xf numFmtId="0" fontId="0" fillId="0" borderId="27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25" fillId="0" borderId="3" xfId="2" applyBorder="1" applyAlignment="1">
      <alignment vertical="center"/>
    </xf>
    <xf numFmtId="0" fontId="25" fillId="4" borderId="22" xfId="2" applyFill="1" applyBorder="1" applyAlignment="1">
      <alignment vertical="center"/>
    </xf>
    <xf numFmtId="0" fontId="25" fillId="0" borderId="17" xfId="2" applyBorder="1" applyAlignment="1">
      <alignment horizontal="center" vertical="center"/>
    </xf>
    <xf numFmtId="0" fontId="25" fillId="0" borderId="7" xfId="2" applyFont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0" fontId="0" fillId="0" borderId="17" xfId="2" applyFont="1" applyBorder="1" applyAlignment="1">
      <alignment vertical="center"/>
    </xf>
    <xf numFmtId="0" fontId="0" fillId="7" borderId="33" xfId="0" applyFill="1" applyBorder="1" applyAlignment="1">
      <alignment vertical="center"/>
    </xf>
    <xf numFmtId="0" fontId="3" fillId="7" borderId="18" xfId="0" applyFont="1" applyFill="1" applyBorder="1" applyAlignment="1">
      <alignment vertical="center"/>
    </xf>
    <xf numFmtId="0" fontId="0" fillId="7" borderId="18" xfId="0" applyFill="1" applyBorder="1" applyAlignment="1">
      <alignment vertical="center"/>
    </xf>
    <xf numFmtId="0" fontId="3" fillId="0" borderId="37" xfId="2" applyFont="1" applyBorder="1" applyAlignment="1">
      <alignment horizontal="center" vertical="center"/>
    </xf>
    <xf numFmtId="0" fontId="3" fillId="0" borderId="16" xfId="2" applyFont="1" applyBorder="1" applyAlignment="1">
      <alignment vertical="center"/>
    </xf>
    <xf numFmtId="0" fontId="3" fillId="0" borderId="16" xfId="2" applyFont="1" applyBorder="1" applyAlignment="1">
      <alignment horizontal="center" vertical="center"/>
    </xf>
    <xf numFmtId="0" fontId="17" fillId="6" borderId="23" xfId="4" applyFont="1" applyBorder="1" applyAlignment="1">
      <alignment vertical="center"/>
    </xf>
    <xf numFmtId="0" fontId="6" fillId="0" borderId="39" xfId="2" applyFont="1" applyBorder="1" applyAlignment="1">
      <alignment horizontal="center" vertical="center"/>
    </xf>
    <xf numFmtId="0" fontId="17" fillId="0" borderId="17" xfId="4" applyFont="1" applyFill="1" applyBorder="1" applyAlignment="1">
      <alignment horizontal="center" vertical="center"/>
    </xf>
    <xf numFmtId="0" fontId="0" fillId="0" borderId="7" xfId="0" applyBorder="1"/>
    <xf numFmtId="0" fontId="25" fillId="0" borderId="43" xfId="2" applyBorder="1" applyAlignment="1">
      <alignment horizontal="center" vertical="center"/>
    </xf>
    <xf numFmtId="0" fontId="25" fillId="0" borderId="8" xfId="2" applyBorder="1" applyAlignment="1">
      <alignment horizontal="center" vertical="center"/>
    </xf>
    <xf numFmtId="0" fontId="25" fillId="0" borderId="8" xfId="2" quotePrefix="1" applyBorder="1" applyAlignment="1">
      <alignment horizontal="center" vertical="center"/>
    </xf>
    <xf numFmtId="0" fontId="25" fillId="0" borderId="5" xfId="2" applyBorder="1" applyAlignment="1">
      <alignment horizontal="center" vertical="center"/>
    </xf>
    <xf numFmtId="0" fontId="15" fillId="0" borderId="8" xfId="2" applyFont="1" applyBorder="1" applyAlignment="1">
      <alignment horizontal="center" vertical="center"/>
    </xf>
    <xf numFmtId="0" fontId="25" fillId="0" borderId="8" xfId="2" applyFont="1" applyBorder="1" applyAlignment="1">
      <alignment horizontal="center" vertical="center"/>
    </xf>
    <xf numFmtId="0" fontId="25" fillId="0" borderId="44" xfId="2" applyBorder="1" applyAlignment="1">
      <alignment horizontal="center" vertical="center"/>
    </xf>
    <xf numFmtId="164" fontId="25" fillId="0" borderId="7" xfId="2" applyNumberFormat="1" applyBorder="1" applyAlignment="1">
      <alignment horizontal="center" vertical="center"/>
    </xf>
    <xf numFmtId="164" fontId="7" fillId="0" borderId="7" xfId="2" applyNumberFormat="1" applyFont="1" applyBorder="1" applyAlignment="1">
      <alignment horizontal="center" vertical="center"/>
    </xf>
    <xf numFmtId="164" fontId="3" fillId="0" borderId="7" xfId="2" applyNumberFormat="1" applyFont="1" applyBorder="1" applyAlignment="1">
      <alignment horizontal="center" vertical="center"/>
    </xf>
    <xf numFmtId="164" fontId="15" fillId="0" borderId="7" xfId="2" applyNumberFormat="1" applyFont="1" applyBorder="1" applyAlignment="1">
      <alignment horizontal="center" vertical="center"/>
    </xf>
    <xf numFmtId="164" fontId="25" fillId="0" borderId="7" xfId="2" applyNumberFormat="1" applyFont="1" applyBorder="1" applyAlignment="1">
      <alignment horizontal="center" vertical="center"/>
    </xf>
    <xf numFmtId="164" fontId="25" fillId="0" borderId="9" xfId="2" applyNumberFormat="1" applyBorder="1" applyAlignment="1">
      <alignment horizontal="center" vertical="center"/>
    </xf>
    <xf numFmtId="0" fontId="0" fillId="7" borderId="23" xfId="0" applyFill="1" applyBorder="1" applyAlignment="1">
      <alignment vertical="center"/>
    </xf>
    <xf numFmtId="164" fontId="25" fillId="0" borderId="25" xfId="2" applyNumberFormat="1" applyBorder="1" applyAlignment="1">
      <alignment horizontal="center" vertical="center"/>
    </xf>
    <xf numFmtId="164" fontId="25" fillId="0" borderId="24" xfId="2" applyNumberFormat="1" applyBorder="1" applyAlignment="1">
      <alignment horizontal="center" vertical="center"/>
    </xf>
    <xf numFmtId="164" fontId="3" fillId="0" borderId="25" xfId="2" applyNumberFormat="1" applyFont="1" applyBorder="1" applyAlignment="1">
      <alignment horizontal="center" vertical="center"/>
    </xf>
    <xf numFmtId="164" fontId="3" fillId="0" borderId="24" xfId="2" applyNumberFormat="1" applyFont="1" applyBorder="1" applyAlignment="1">
      <alignment horizontal="center" vertical="center"/>
    </xf>
    <xf numFmtId="164" fontId="15" fillId="0" borderId="25" xfId="2" applyNumberFormat="1" applyFont="1" applyBorder="1" applyAlignment="1">
      <alignment horizontal="center" vertical="center"/>
    </xf>
    <xf numFmtId="164" fontId="15" fillId="0" borderId="24" xfId="2" applyNumberFormat="1" applyFont="1" applyBorder="1" applyAlignment="1">
      <alignment horizontal="center" vertical="center"/>
    </xf>
    <xf numFmtId="164" fontId="25" fillId="0" borderId="25" xfId="2" applyNumberFormat="1" applyFont="1" applyBorder="1" applyAlignment="1">
      <alignment horizontal="center" vertical="center"/>
    </xf>
    <xf numFmtId="164" fontId="25" fillId="0" borderId="24" xfId="2" applyNumberFormat="1" applyFont="1" applyBorder="1" applyAlignment="1">
      <alignment horizontal="center" vertical="center"/>
    </xf>
    <xf numFmtId="164" fontId="3" fillId="0" borderId="37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/>
    </xf>
    <xf numFmtId="164" fontId="3" fillId="0" borderId="34" xfId="2" applyNumberFormat="1" applyFont="1" applyBorder="1" applyAlignment="1">
      <alignment horizontal="center" vertical="center"/>
    </xf>
    <xf numFmtId="164" fontId="25" fillId="0" borderId="37" xfId="2" applyNumberFormat="1" applyBorder="1" applyAlignment="1">
      <alignment horizontal="center" vertical="center"/>
    </xf>
    <xf numFmtId="164" fontId="25" fillId="0" borderId="3" xfId="2" applyNumberFormat="1" applyBorder="1" applyAlignment="1">
      <alignment horizontal="center" vertical="center"/>
    </xf>
    <xf numFmtId="164" fontId="25" fillId="0" borderId="34" xfId="2" applyNumberFormat="1" applyBorder="1" applyAlignment="1">
      <alignment horizontal="center" vertical="center"/>
    </xf>
    <xf numFmtId="0" fontId="25" fillId="0" borderId="16" xfId="2" applyBorder="1" applyAlignment="1">
      <alignment vertical="center"/>
    </xf>
    <xf numFmtId="0" fontId="7" fillId="0" borderId="16" xfId="2" applyFont="1" applyBorder="1" applyAlignment="1">
      <alignment horizontal="center" vertical="center"/>
    </xf>
    <xf numFmtId="0" fontId="25" fillId="0" borderId="17" xfId="2" applyBorder="1" applyAlignment="1">
      <alignment vertical="center"/>
    </xf>
    <xf numFmtId="164" fontId="25" fillId="0" borderId="39" xfId="2" applyNumberFormat="1" applyBorder="1" applyAlignment="1">
      <alignment horizontal="center" vertical="center"/>
    </xf>
    <xf numFmtId="164" fontId="25" fillId="0" borderId="4" xfId="2" applyNumberFormat="1" applyBorder="1" applyAlignment="1">
      <alignment horizontal="center" vertical="center"/>
    </xf>
    <xf numFmtId="164" fontId="25" fillId="0" borderId="29" xfId="2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7" borderId="10" xfId="0" applyFill="1" applyBorder="1" applyAlignment="1">
      <alignment vertical="center"/>
    </xf>
    <xf numFmtId="0" fontId="3" fillId="7" borderId="10" xfId="0" applyFont="1" applyFill="1" applyBorder="1" applyAlignment="1">
      <alignment vertical="center"/>
    </xf>
    <xf numFmtId="0" fontId="25" fillId="0" borderId="4" xfId="2" applyBorder="1" applyAlignment="1">
      <alignment vertical="center"/>
    </xf>
    <xf numFmtId="0" fontId="0" fillId="7" borderId="13" xfId="0" applyFill="1" applyBorder="1" applyAlignment="1">
      <alignment vertical="center"/>
    </xf>
    <xf numFmtId="0" fontId="0" fillId="7" borderId="14" xfId="0" applyFill="1" applyBorder="1" applyAlignment="1">
      <alignment vertical="center"/>
    </xf>
    <xf numFmtId="164" fontId="25" fillId="0" borderId="35" xfId="2" applyNumberFormat="1" applyBorder="1" applyAlignment="1">
      <alignment horizontal="center" vertical="center"/>
    </xf>
    <xf numFmtId="164" fontId="25" fillId="0" borderId="27" xfId="2" applyNumberFormat="1" applyBorder="1" applyAlignment="1">
      <alignment horizontal="center" vertical="center"/>
    </xf>
    <xf numFmtId="164" fontId="25" fillId="0" borderId="28" xfId="2" applyNumberForma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25" fillId="0" borderId="13" xfId="2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17" fillId="0" borderId="43" xfId="4" applyFon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164" fontId="25" fillId="0" borderId="8" xfId="2" applyNumberFormat="1" applyBorder="1" applyAlignment="1">
      <alignment horizontal="center" vertical="center"/>
    </xf>
    <xf numFmtId="164" fontId="15" fillId="0" borderId="8" xfId="2" applyNumberFormat="1" applyFont="1" applyBorder="1" applyAlignment="1">
      <alignment horizontal="center" vertical="center"/>
    </xf>
    <xf numFmtId="0" fontId="28" fillId="0" borderId="39" xfId="4" applyFill="1" applyBorder="1" applyAlignment="1">
      <alignment horizontal="center" vertical="center"/>
    </xf>
    <xf numFmtId="0" fontId="17" fillId="0" borderId="17" xfId="4" applyFont="1" applyFill="1" applyBorder="1" applyAlignment="1">
      <alignment vertical="center"/>
    </xf>
    <xf numFmtId="164" fontId="28" fillId="0" borderId="39" xfId="4" applyNumberFormat="1" applyFill="1" applyBorder="1" applyAlignment="1">
      <alignment horizontal="center" vertical="center"/>
    </xf>
    <xf numFmtId="164" fontId="28" fillId="0" borderId="4" xfId="4" applyNumberFormat="1" applyFill="1" applyBorder="1" applyAlignment="1">
      <alignment horizontal="center" vertical="center"/>
    </xf>
    <xf numFmtId="164" fontId="28" fillId="0" borderId="29" xfId="4" applyNumberFormat="1" applyFill="1" applyBorder="1" applyAlignment="1">
      <alignment horizontal="center" vertical="center"/>
    </xf>
    <xf numFmtId="0" fontId="17" fillId="6" borderId="18" xfId="4" applyFont="1" applyBorder="1" applyAlignment="1">
      <alignment vertical="center"/>
    </xf>
    <xf numFmtId="0" fontId="29" fillId="6" borderId="18" xfId="4" applyFont="1" applyBorder="1" applyAlignment="1">
      <alignment vertical="center"/>
    </xf>
    <xf numFmtId="0" fontId="6" fillId="0" borderId="16" xfId="2" applyFont="1" applyBorder="1" applyAlignment="1">
      <alignment horizontal="center" vertical="center"/>
    </xf>
    <xf numFmtId="0" fontId="0" fillId="0" borderId="4" xfId="0" applyBorder="1"/>
    <xf numFmtId="0" fontId="0" fillId="0" borderId="43" xfId="0" applyBorder="1" applyAlignment="1">
      <alignment horizontal="center"/>
    </xf>
    <xf numFmtId="0" fontId="17" fillId="6" borderId="10" xfId="4" applyFont="1" applyBorder="1" applyAlignment="1">
      <alignment vertical="center"/>
    </xf>
    <xf numFmtId="0" fontId="29" fillId="6" borderId="10" xfId="4" applyFont="1" applyBorder="1" applyAlignment="1">
      <alignment vertical="center"/>
    </xf>
    <xf numFmtId="0" fontId="5" fillId="5" borderId="22" xfId="3" applyFont="1" applyFill="1" applyBorder="1" applyAlignment="1">
      <alignment vertical="center"/>
    </xf>
    <xf numFmtId="0" fontId="17" fillId="6" borderId="33" xfId="4" applyFont="1" applyBorder="1" applyAlignment="1">
      <alignment vertical="center"/>
    </xf>
    <xf numFmtId="0" fontId="17" fillId="6" borderId="13" xfId="4" applyFont="1" applyBorder="1" applyAlignment="1">
      <alignment vertical="center"/>
    </xf>
    <xf numFmtId="0" fontId="25" fillId="0" borderId="4" xfId="2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25" fillId="0" borderId="5" xfId="2" applyNumberFormat="1" applyBorder="1" applyAlignment="1">
      <alignment horizontal="center" vertical="center"/>
    </xf>
    <xf numFmtId="164" fontId="25" fillId="0" borderId="43" xfId="2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164" fontId="25" fillId="0" borderId="17" xfId="2" applyNumberFormat="1" applyBorder="1" applyAlignment="1">
      <alignment horizontal="center" vertical="center"/>
    </xf>
    <xf numFmtId="164" fontId="25" fillId="0" borderId="16" xfId="2" applyNumberFormat="1" applyBorder="1" applyAlignment="1">
      <alignment horizontal="center" vertical="center"/>
    </xf>
    <xf numFmtId="164" fontId="15" fillId="0" borderId="9" xfId="2" applyNumberFormat="1" applyFont="1" applyBorder="1" applyAlignment="1">
      <alignment horizontal="center" vertical="center"/>
    </xf>
    <xf numFmtId="164" fontId="25" fillId="0" borderId="9" xfId="2" applyNumberFormat="1" applyFont="1" applyBorder="1" applyAlignment="1">
      <alignment horizontal="center" vertical="center"/>
    </xf>
    <xf numFmtId="164" fontId="25" fillId="0" borderId="26" xfId="2" applyNumberFormat="1" applyBorder="1" applyAlignment="1">
      <alignment horizontal="center" vertical="center"/>
    </xf>
    <xf numFmtId="164" fontId="28" fillId="0" borderId="17" xfId="4" applyNumberForma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6" xfId="2" applyFont="1" applyBorder="1" applyAlignment="1">
      <alignment vertical="center"/>
    </xf>
    <xf numFmtId="0" fontId="17" fillId="0" borderId="7" xfId="0" applyFont="1" applyBorder="1"/>
    <xf numFmtId="164" fontId="3" fillId="7" borderId="7" xfId="2" applyNumberFormat="1" applyFont="1" applyFill="1" applyBorder="1" applyAlignment="1">
      <alignment horizontal="center" vertical="center"/>
    </xf>
    <xf numFmtId="164" fontId="25" fillId="0" borderId="30" xfId="2" applyNumberFormat="1" applyBorder="1" applyAlignment="1">
      <alignment horizontal="center" vertical="center"/>
    </xf>
    <xf numFmtId="164" fontId="25" fillId="0" borderId="6" xfId="2" applyNumberFormat="1" applyBorder="1" applyAlignment="1">
      <alignment horizontal="center" vertical="center"/>
    </xf>
    <xf numFmtId="164" fontId="25" fillId="0" borderId="33" xfId="2" applyNumberFormat="1" applyBorder="1" applyAlignment="1">
      <alignment horizontal="center" vertical="center"/>
    </xf>
    <xf numFmtId="164" fontId="25" fillId="0" borderId="18" xfId="2" applyNumberFormat="1" applyBorder="1" applyAlignment="1">
      <alignment horizontal="center" vertical="center"/>
    </xf>
    <xf numFmtId="164" fontId="29" fillId="6" borderId="7" xfId="4" applyNumberFormat="1" applyFont="1" applyBorder="1" applyAlignment="1">
      <alignment horizontal="center" vertical="center"/>
    </xf>
    <xf numFmtId="164" fontId="29" fillId="6" borderId="27" xfId="4" applyNumberFormat="1" applyFont="1" applyBorder="1" applyAlignment="1">
      <alignment horizontal="center" vertical="center"/>
    </xf>
    <xf numFmtId="0" fontId="25" fillId="0" borderId="41" xfId="2" applyAlignment="1">
      <alignment vertical="center"/>
    </xf>
    <xf numFmtId="0" fontId="25" fillId="0" borderId="41" xfId="2" applyAlignment="1"/>
    <xf numFmtId="0" fontId="25" fillId="0" borderId="33" xfId="2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25" fillId="0" borderId="41" xfId="2" applyAlignment="1">
      <alignment horizontal="center" vertical="center"/>
    </xf>
    <xf numFmtId="0" fontId="25" fillId="0" borderId="41" xfId="2" applyAlignment="1">
      <alignment horizontal="center"/>
    </xf>
    <xf numFmtId="164" fontId="25" fillId="0" borderId="31" xfId="2" applyNumberFormat="1" applyBorder="1" applyAlignment="1">
      <alignment horizontal="center" vertical="center"/>
    </xf>
    <xf numFmtId="164" fontId="25" fillId="0" borderId="32" xfId="2" applyNumberFormat="1" applyBorder="1" applyAlignment="1">
      <alignment horizontal="center" vertical="center"/>
    </xf>
    <xf numFmtId="164" fontId="3" fillId="7" borderId="24" xfId="2" applyNumberFormat="1" applyFont="1" applyFill="1" applyBorder="1" applyAlignment="1">
      <alignment horizontal="center" vertical="center"/>
    </xf>
    <xf numFmtId="0" fontId="25" fillId="0" borderId="3" xfId="2" applyBorder="1" applyAlignment="1">
      <alignment horizontal="center" vertical="center"/>
    </xf>
    <xf numFmtId="0" fontId="25" fillId="0" borderId="1" xfId="2" applyBorder="1" applyAlignment="1">
      <alignment horizontal="center" vertical="center"/>
    </xf>
    <xf numFmtId="0" fontId="25" fillId="0" borderId="3" xfId="2" applyBorder="1" applyAlignment="1">
      <alignment horizontal="center"/>
    </xf>
    <xf numFmtId="0" fontId="25" fillId="0" borderId="1" xfId="2" applyBorder="1" applyAlignment="1">
      <alignment horizontal="center"/>
    </xf>
    <xf numFmtId="0" fontId="25" fillId="0" borderId="4" xfId="2" applyBorder="1" applyAlignment="1">
      <alignment horizontal="center"/>
    </xf>
    <xf numFmtId="1" fontId="25" fillId="0" borderId="25" xfId="2" applyNumberFormat="1" applyBorder="1" applyAlignment="1">
      <alignment horizontal="center" vertical="center"/>
    </xf>
    <xf numFmtId="1" fontId="25" fillId="0" borderId="7" xfId="2" applyNumberFormat="1" applyBorder="1" applyAlignment="1">
      <alignment horizontal="center" vertical="center"/>
    </xf>
    <xf numFmtId="1" fontId="25" fillId="0" borderId="24" xfId="2" applyNumberFormat="1" applyBorder="1" applyAlignment="1">
      <alignment horizontal="center" vertical="center"/>
    </xf>
    <xf numFmtId="1" fontId="25" fillId="0" borderId="9" xfId="2" applyNumberFormat="1" applyBorder="1" applyAlignment="1">
      <alignment horizontal="center" vertical="center"/>
    </xf>
    <xf numFmtId="0" fontId="32" fillId="0" borderId="11" xfId="2" applyFont="1" applyBorder="1" applyAlignment="1">
      <alignment vertical="center"/>
    </xf>
    <xf numFmtId="0" fontId="32" fillId="0" borderId="23" xfId="2" applyFont="1" applyBorder="1" applyAlignment="1">
      <alignment vertical="center"/>
    </xf>
    <xf numFmtId="0" fontId="32" fillId="7" borderId="14" xfId="0" applyFont="1" applyFill="1" applyBorder="1" applyAlignment="1">
      <alignment vertical="center"/>
    </xf>
    <xf numFmtId="0" fontId="39" fillId="0" borderId="36" xfId="4" applyFont="1" applyFill="1" applyBorder="1" applyAlignment="1">
      <alignment vertical="center"/>
    </xf>
    <xf numFmtId="0" fontId="32" fillId="0" borderId="38" xfId="2" applyFont="1" applyBorder="1" applyAlignment="1">
      <alignment vertical="center"/>
    </xf>
    <xf numFmtId="0" fontId="32" fillId="0" borderId="36" xfId="2" applyFont="1" applyBorder="1" applyAlignment="1">
      <alignment vertical="center"/>
    </xf>
    <xf numFmtId="0" fontId="32" fillId="0" borderId="40" xfId="2" applyFont="1" applyBorder="1" applyAlignment="1">
      <alignment vertical="center"/>
    </xf>
    <xf numFmtId="164" fontId="17" fillId="0" borderId="39" xfId="4" applyNumberFormat="1" applyFont="1" applyFill="1" applyBorder="1" applyAlignment="1">
      <alignment horizontal="center" vertical="center"/>
    </xf>
    <xf numFmtId="164" fontId="17" fillId="0" borderId="4" xfId="4" applyNumberFormat="1" applyFont="1" applyFill="1" applyBorder="1" applyAlignment="1">
      <alignment horizontal="center" vertical="center"/>
    </xf>
    <xf numFmtId="164" fontId="17" fillId="0" borderId="29" xfId="4" applyNumberFormat="1" applyFont="1" applyFill="1" applyBorder="1" applyAlignment="1">
      <alignment horizontal="center" vertical="center"/>
    </xf>
    <xf numFmtId="0" fontId="25" fillId="9" borderId="9" xfId="5" applyBorder="1" applyAlignment="1">
      <alignment vertical="center"/>
    </xf>
    <xf numFmtId="0" fontId="25" fillId="9" borderId="5" xfId="5" applyBorder="1" applyAlignment="1">
      <alignment horizontal="center" vertical="center"/>
    </xf>
    <xf numFmtId="164" fontId="25" fillId="9" borderId="25" xfId="5" applyNumberFormat="1" applyBorder="1" applyAlignment="1">
      <alignment horizontal="center" vertical="center"/>
    </xf>
    <xf numFmtId="164" fontId="25" fillId="9" borderId="7" xfId="5" applyNumberFormat="1" applyBorder="1" applyAlignment="1">
      <alignment horizontal="center" vertical="center"/>
    </xf>
    <xf numFmtId="164" fontId="25" fillId="9" borderId="24" xfId="5" applyNumberFormat="1" applyBorder="1" applyAlignment="1">
      <alignment horizontal="center" vertical="center"/>
    </xf>
    <xf numFmtId="164" fontId="25" fillId="9" borderId="9" xfId="5" applyNumberFormat="1" applyBorder="1" applyAlignment="1">
      <alignment horizontal="center" vertical="center"/>
    </xf>
    <xf numFmtId="164" fontId="25" fillId="9" borderId="8" xfId="5" applyNumberFormat="1" applyBorder="1" applyAlignment="1">
      <alignment horizontal="center" vertical="center"/>
    </xf>
    <xf numFmtId="0" fontId="25" fillId="9" borderId="11" xfId="5" applyBorder="1" applyAlignment="1">
      <alignment vertical="center"/>
    </xf>
    <xf numFmtId="0" fontId="25" fillId="9" borderId="8" xfId="5" applyBorder="1" applyAlignment="1">
      <alignment horizontal="center" vertical="center"/>
    </xf>
    <xf numFmtId="0" fontId="25" fillId="9" borderId="4" xfId="5" applyBorder="1" applyAlignment="1">
      <alignment vertical="center"/>
    </xf>
    <xf numFmtId="0" fontId="25" fillId="9" borderId="4" xfId="5" applyBorder="1" applyAlignment="1">
      <alignment horizontal="center" vertical="center"/>
    </xf>
    <xf numFmtId="0" fontId="25" fillId="9" borderId="43" xfId="5" applyBorder="1" applyAlignment="1">
      <alignment horizontal="center" vertical="center"/>
    </xf>
    <xf numFmtId="164" fontId="25" fillId="9" borderId="39" xfId="5" applyNumberFormat="1" applyBorder="1" applyAlignment="1">
      <alignment horizontal="center" vertical="center"/>
    </xf>
    <xf numFmtId="164" fontId="25" fillId="9" borderId="4" xfId="5" applyNumberFormat="1" applyBorder="1" applyAlignment="1">
      <alignment horizontal="center" vertical="center"/>
    </xf>
    <xf numFmtId="164" fontId="25" fillId="9" borderId="29" xfId="5" applyNumberFormat="1" applyBorder="1" applyAlignment="1">
      <alignment horizontal="center" vertical="center"/>
    </xf>
    <xf numFmtId="164" fontId="25" fillId="9" borderId="17" xfId="5" applyNumberFormat="1" applyBorder="1" applyAlignment="1">
      <alignment horizontal="center" vertical="center"/>
    </xf>
    <xf numFmtId="0" fontId="25" fillId="9" borderId="40" xfId="5" applyBorder="1" applyAlignment="1">
      <alignment vertical="center"/>
    </xf>
    <xf numFmtId="0" fontId="25" fillId="9" borderId="7" xfId="5" applyBorder="1" applyAlignment="1">
      <alignment vertical="center"/>
    </xf>
    <xf numFmtId="164" fontId="25" fillId="9" borderId="5" xfId="5" applyNumberFormat="1" applyBorder="1" applyAlignment="1">
      <alignment horizontal="center" vertical="center"/>
    </xf>
    <xf numFmtId="0" fontId="25" fillId="9" borderId="3" xfId="5" applyBorder="1" applyAlignment="1">
      <alignment vertical="center"/>
    </xf>
    <xf numFmtId="164" fontId="25" fillId="9" borderId="37" xfId="5" applyNumberFormat="1" applyBorder="1" applyAlignment="1">
      <alignment horizontal="center" vertical="center"/>
    </xf>
    <xf numFmtId="164" fontId="25" fillId="9" borderId="3" xfId="5" applyNumberFormat="1" applyBorder="1" applyAlignment="1">
      <alignment horizontal="center" vertical="center"/>
    </xf>
    <xf numFmtId="164" fontId="25" fillId="9" borderId="34" xfId="5" applyNumberFormat="1" applyBorder="1" applyAlignment="1">
      <alignment horizontal="center" vertical="center"/>
    </xf>
    <xf numFmtId="164" fontId="25" fillId="9" borderId="16" xfId="5" applyNumberFormat="1" applyBorder="1" applyAlignment="1">
      <alignment horizontal="center" vertical="center"/>
    </xf>
    <xf numFmtId="0" fontId="7" fillId="10" borderId="7" xfId="0" applyFont="1" applyFill="1" applyBorder="1" applyAlignment="1">
      <alignment horizontal="center"/>
    </xf>
    <xf numFmtId="0" fontId="7" fillId="10" borderId="3" xfId="0" applyFont="1" applyFill="1" applyBorder="1" applyAlignment="1">
      <alignment horizontal="center"/>
    </xf>
    <xf numFmtId="164" fontId="25" fillId="10" borderId="25" xfId="2" applyNumberFormat="1" applyFill="1" applyBorder="1" applyAlignment="1">
      <alignment horizontal="center" vertical="center"/>
    </xf>
    <xf numFmtId="164" fontId="25" fillId="10" borderId="7" xfId="2" applyNumberFormat="1" applyFill="1" applyBorder="1" applyAlignment="1">
      <alignment horizontal="center" vertical="center"/>
    </xf>
    <xf numFmtId="0" fontId="0" fillId="10" borderId="7" xfId="0" applyFill="1" applyBorder="1" applyAlignment="1">
      <alignment vertical="center"/>
    </xf>
    <xf numFmtId="0" fontId="17" fillId="10" borderId="9" xfId="0" applyFont="1" applyFill="1" applyBorder="1" applyAlignment="1">
      <alignment horizontal="center" vertical="center"/>
    </xf>
    <xf numFmtId="0" fontId="0" fillId="10" borderId="24" xfId="0" applyFill="1" applyBorder="1" applyAlignment="1">
      <alignment horizontal="center" vertical="center"/>
    </xf>
    <xf numFmtId="164" fontId="25" fillId="10" borderId="24" xfId="2" applyNumberFormat="1" applyFill="1" applyBorder="1" applyAlignment="1">
      <alignment horizontal="center" vertical="center"/>
    </xf>
    <xf numFmtId="164" fontId="25" fillId="10" borderId="9" xfId="2" applyNumberFormat="1" applyFill="1" applyBorder="1" applyAlignment="1">
      <alignment horizontal="center" vertical="center"/>
    </xf>
    <xf numFmtId="164" fontId="25" fillId="10" borderId="8" xfId="2" applyNumberFormat="1" applyFill="1" applyBorder="1" applyAlignment="1">
      <alignment horizontal="center" vertical="center"/>
    </xf>
    <xf numFmtId="0" fontId="32" fillId="10" borderId="11" xfId="2" applyFont="1" applyFill="1" applyBorder="1" applyAlignment="1">
      <alignment vertical="center"/>
    </xf>
    <xf numFmtId="0" fontId="17" fillId="10" borderId="7" xfId="0" applyFont="1" applyFill="1" applyBorder="1" applyAlignment="1">
      <alignment vertical="center"/>
    </xf>
    <xf numFmtId="0" fontId="6" fillId="0" borderId="25" xfId="2" applyFont="1" applyFill="1" applyBorder="1" applyAlignment="1">
      <alignment horizontal="center" vertical="center"/>
    </xf>
    <xf numFmtId="0" fontId="17" fillId="0" borderId="9" xfId="2" applyFont="1" applyFill="1" applyBorder="1" applyAlignment="1">
      <alignment vertical="center"/>
    </xf>
    <xf numFmtId="0" fontId="25" fillId="0" borderId="7" xfId="2" applyFill="1" applyBorder="1" applyAlignment="1">
      <alignment horizontal="center" vertical="center"/>
    </xf>
    <xf numFmtId="0" fontId="25" fillId="0" borderId="8" xfId="2" applyFill="1" applyBorder="1" applyAlignment="1">
      <alignment horizontal="center" vertical="center"/>
    </xf>
    <xf numFmtId="164" fontId="25" fillId="0" borderId="25" xfId="2" applyNumberFormat="1" applyFill="1" applyBorder="1" applyAlignment="1">
      <alignment horizontal="center" vertical="center"/>
    </xf>
    <xf numFmtId="164" fontId="25" fillId="0" borderId="7" xfId="2" applyNumberFormat="1" applyFill="1" applyBorder="1" applyAlignment="1">
      <alignment horizontal="center" vertical="center"/>
    </xf>
    <xf numFmtId="164" fontId="25" fillId="0" borderId="24" xfId="2" applyNumberFormat="1" applyFill="1" applyBorder="1" applyAlignment="1">
      <alignment horizontal="center" vertical="center"/>
    </xf>
    <xf numFmtId="164" fontId="25" fillId="0" borderId="9" xfId="2" applyNumberFormat="1" applyFill="1" applyBorder="1" applyAlignment="1">
      <alignment horizontal="center" vertical="center"/>
    </xf>
    <xf numFmtId="164" fontId="25" fillId="0" borderId="8" xfId="2" applyNumberFormat="1" applyFill="1" applyBorder="1" applyAlignment="1">
      <alignment horizontal="center" vertical="center"/>
    </xf>
    <xf numFmtId="0" fontId="32" fillId="0" borderId="11" xfId="2" applyFont="1" applyFill="1" applyBorder="1" applyAlignment="1">
      <alignment vertical="center"/>
    </xf>
    <xf numFmtId="0" fontId="25" fillId="0" borderId="7" xfId="2" applyFill="1" applyBorder="1" applyAlignment="1">
      <alignment vertical="center"/>
    </xf>
    <xf numFmtId="164" fontId="25" fillId="0" borderId="5" xfId="2" applyNumberFormat="1" applyFill="1" applyBorder="1" applyAlignment="1">
      <alignment horizontal="center" vertical="center"/>
    </xf>
    <xf numFmtId="164" fontId="25" fillId="0" borderId="31" xfId="2" applyNumberFormat="1" applyFill="1" applyBorder="1" applyAlignment="1">
      <alignment horizontal="center" vertical="center"/>
    </xf>
    <xf numFmtId="164" fontId="25" fillId="0" borderId="30" xfId="2" applyNumberFormat="1" applyFill="1" applyBorder="1" applyAlignment="1">
      <alignment horizontal="center" vertical="center"/>
    </xf>
    <xf numFmtId="164" fontId="25" fillId="0" borderId="6" xfId="2" applyNumberFormat="1" applyFill="1" applyBorder="1" applyAlignment="1">
      <alignment horizontal="center" vertical="center"/>
    </xf>
    <xf numFmtId="0" fontId="25" fillId="0" borderId="16" xfId="2" applyFill="1" applyBorder="1"/>
    <xf numFmtId="0" fontId="6" fillId="0" borderId="37" xfId="2" applyFont="1" applyFill="1" applyBorder="1" applyAlignment="1">
      <alignment horizontal="center" vertical="center"/>
    </xf>
    <xf numFmtId="0" fontId="25" fillId="0" borderId="3" xfId="2" applyFill="1" applyBorder="1" applyAlignment="1">
      <alignment vertical="center"/>
    </xf>
    <xf numFmtId="0" fontId="25" fillId="0" borderId="5" xfId="2" applyFill="1" applyBorder="1" applyAlignment="1">
      <alignment horizontal="center" vertical="center"/>
    </xf>
    <xf numFmtId="164" fontId="25" fillId="0" borderId="2" xfId="2" applyNumberFormat="1" applyFill="1" applyBorder="1" applyAlignment="1">
      <alignment horizontal="center" vertical="center"/>
    </xf>
    <xf numFmtId="164" fontId="25" fillId="0" borderId="23" xfId="2" applyNumberFormat="1" applyFill="1" applyBorder="1" applyAlignment="1">
      <alignment horizontal="center" vertical="center"/>
    </xf>
    <xf numFmtId="164" fontId="25" fillId="0" borderId="22" xfId="2" applyNumberFormat="1" applyFill="1" applyBorder="1" applyAlignment="1">
      <alignment horizontal="center" vertical="center"/>
    </xf>
    <xf numFmtId="164" fontId="25" fillId="0" borderId="41" xfId="2" applyNumberFormat="1" applyFill="1" applyBorder="1" applyAlignment="1">
      <alignment horizontal="center" vertical="center"/>
    </xf>
    <xf numFmtId="0" fontId="25" fillId="0" borderId="46" xfId="2" applyFill="1" applyBorder="1"/>
    <xf numFmtId="0" fontId="0" fillId="0" borderId="3" xfId="2" applyFont="1" applyFill="1" applyBorder="1" applyAlignment="1">
      <alignment horizontal="center" vertical="center"/>
    </xf>
    <xf numFmtId="0" fontId="6" fillId="0" borderId="35" xfId="2" applyFont="1" applyFill="1" applyBorder="1" applyAlignment="1">
      <alignment horizontal="center" vertical="center"/>
    </xf>
    <xf numFmtId="0" fontId="25" fillId="0" borderId="27" xfId="2" applyFill="1" applyBorder="1" applyAlignment="1">
      <alignment vertical="center"/>
    </xf>
    <xf numFmtId="0" fontId="0" fillId="0" borderId="27" xfId="2" applyFont="1" applyFill="1" applyBorder="1" applyAlignment="1">
      <alignment horizontal="center" vertical="center"/>
    </xf>
    <xf numFmtId="0" fontId="25" fillId="0" borderId="44" xfId="2" applyFill="1" applyBorder="1" applyAlignment="1">
      <alignment horizontal="center" vertical="center"/>
    </xf>
    <xf numFmtId="164" fontId="25" fillId="0" borderId="35" xfId="2" applyNumberFormat="1" applyFill="1" applyBorder="1" applyAlignment="1">
      <alignment horizontal="center" vertical="center"/>
    </xf>
    <xf numFmtId="164" fontId="25" fillId="0" borderId="50" xfId="2" applyNumberFormat="1" applyFill="1" applyBorder="1" applyAlignment="1">
      <alignment horizontal="center" vertical="center"/>
    </xf>
    <xf numFmtId="164" fontId="25" fillId="0" borderId="42" xfId="2" applyNumberFormat="1" applyFill="1" applyBorder="1" applyAlignment="1">
      <alignment horizontal="center" vertical="center"/>
    </xf>
    <xf numFmtId="164" fontId="25" fillId="0" borderId="47" xfId="2" applyNumberFormat="1" applyFill="1" applyBorder="1" applyAlignment="1">
      <alignment horizontal="center" vertical="center"/>
    </xf>
    <xf numFmtId="164" fontId="25" fillId="0" borderId="48" xfId="2" applyNumberFormat="1" applyFill="1" applyBorder="1" applyAlignment="1">
      <alignment horizontal="center" vertical="center"/>
    </xf>
    <xf numFmtId="0" fontId="25" fillId="0" borderId="49" xfId="2" applyFill="1" applyBorder="1"/>
    <xf numFmtId="164" fontId="25" fillId="0" borderId="27" xfId="2" applyNumberFormat="1" applyFill="1" applyBorder="1" applyAlignment="1">
      <alignment horizontal="center" vertical="center"/>
    </xf>
    <xf numFmtId="0" fontId="16" fillId="0" borderId="25" xfId="2" applyFont="1" applyBorder="1" applyAlignment="1">
      <alignment horizontal="center"/>
    </xf>
    <xf numFmtId="0" fontId="41" fillId="9" borderId="25" xfId="5" applyFont="1" applyBorder="1" applyAlignment="1">
      <alignment horizontal="center" vertical="center"/>
    </xf>
    <xf numFmtId="0" fontId="0" fillId="10" borderId="7" xfId="0" applyFill="1" applyBorder="1"/>
    <xf numFmtId="0" fontId="17" fillId="10" borderId="9" xfId="0" applyFont="1" applyFill="1" applyBorder="1" applyAlignment="1">
      <alignment horizontal="center"/>
    </xf>
    <xf numFmtId="0" fontId="0" fillId="10" borderId="24" xfId="0" applyFill="1" applyBorder="1" applyAlignment="1">
      <alignment horizontal="center"/>
    </xf>
    <xf numFmtId="0" fontId="17" fillId="10" borderId="7" xfId="0" applyFont="1" applyFill="1" applyBorder="1"/>
    <xf numFmtId="0" fontId="17" fillId="10" borderId="24" xfId="0" applyFont="1" applyFill="1" applyBorder="1" applyAlignment="1">
      <alignment horizontal="center"/>
    </xf>
    <xf numFmtId="0" fontId="25" fillId="10" borderId="7" xfId="2" applyFill="1" applyBorder="1" applyAlignment="1">
      <alignment vertical="center"/>
    </xf>
    <xf numFmtId="0" fontId="25" fillId="10" borderId="7" xfId="2" applyFill="1" applyBorder="1" applyAlignment="1">
      <alignment horizontal="center" vertical="center"/>
    </xf>
    <xf numFmtId="0" fontId="25" fillId="10" borderId="24" xfId="2" applyFill="1" applyBorder="1" applyAlignment="1">
      <alignment horizontal="center" vertical="center"/>
    </xf>
    <xf numFmtId="0" fontId="32" fillId="10" borderId="23" xfId="2" applyFont="1" applyFill="1" applyBorder="1" applyAlignment="1">
      <alignment vertical="center"/>
    </xf>
    <xf numFmtId="0" fontId="25" fillId="10" borderId="4" xfId="2" applyFill="1" applyBorder="1" applyAlignment="1">
      <alignment vertical="center"/>
    </xf>
    <xf numFmtId="0" fontId="25" fillId="10" borderId="43" xfId="2" applyFill="1" applyBorder="1" applyAlignment="1">
      <alignment horizontal="center" vertical="center"/>
    </xf>
    <xf numFmtId="164" fontId="25" fillId="10" borderId="39" xfId="2" applyNumberFormat="1" applyFill="1" applyBorder="1" applyAlignment="1">
      <alignment horizontal="center" vertical="center"/>
    </xf>
    <xf numFmtId="164" fontId="25" fillId="10" borderId="4" xfId="2" applyNumberFormat="1" applyFill="1" applyBorder="1" applyAlignment="1">
      <alignment horizontal="center" vertical="center"/>
    </xf>
    <xf numFmtId="164" fontId="25" fillId="10" borderId="29" xfId="2" applyNumberFormat="1" applyFill="1" applyBorder="1" applyAlignment="1">
      <alignment horizontal="center" vertical="center"/>
    </xf>
    <xf numFmtId="164" fontId="25" fillId="10" borderId="17" xfId="2" applyNumberFormat="1" applyFill="1" applyBorder="1" applyAlignment="1">
      <alignment horizontal="center" vertical="center"/>
    </xf>
    <xf numFmtId="0" fontId="25" fillId="10" borderId="8" xfId="2" applyFill="1" applyBorder="1" applyAlignment="1">
      <alignment horizontal="center" vertical="center"/>
    </xf>
    <xf numFmtId="0" fontId="0" fillId="9" borderId="9" xfId="5" applyFont="1" applyBorder="1" applyAlignment="1">
      <alignment horizontal="center" vertical="center"/>
    </xf>
    <xf numFmtId="0" fontId="25" fillId="0" borderId="25" xfId="6" applyBorder="1" applyAlignment="1">
      <alignment horizontal="center" vertical="center"/>
    </xf>
    <xf numFmtId="0" fontId="25" fillId="0" borderId="7" xfId="6" applyBorder="1" applyAlignment="1">
      <alignment horizontal="center" vertical="center"/>
    </xf>
    <xf numFmtId="0" fontId="25" fillId="0" borderId="24" xfId="6" applyBorder="1" applyAlignment="1">
      <alignment horizontal="center" vertical="center"/>
    </xf>
    <xf numFmtId="0" fontId="31" fillId="0" borderId="11" xfId="6" applyFont="1" applyBorder="1" applyAlignment="1">
      <alignment horizontal="left" vertical="center"/>
    </xf>
    <xf numFmtId="0" fontId="25" fillId="11" borderId="22" xfId="6" applyFill="1" applyBorder="1" applyAlignment="1">
      <alignment vertical="center"/>
    </xf>
    <xf numFmtId="0" fontId="25" fillId="11" borderId="41" xfId="6" applyFill="1" applyAlignment="1">
      <alignment vertical="center"/>
    </xf>
    <xf numFmtId="0" fontId="3" fillId="11" borderId="41" xfId="6" applyFont="1" applyFill="1" applyAlignment="1">
      <alignment vertical="center"/>
    </xf>
    <xf numFmtId="0" fontId="25" fillId="11" borderId="23" xfId="6" applyFill="1" applyBorder="1" applyAlignment="1">
      <alignment vertical="center"/>
    </xf>
    <xf numFmtId="0" fontId="25" fillId="0" borderId="11" xfId="6" applyBorder="1" applyAlignment="1">
      <alignment horizontal="center" vertical="center"/>
    </xf>
    <xf numFmtId="0" fontId="25" fillId="0" borderId="25" xfId="6" applyBorder="1" applyAlignment="1">
      <alignment vertical="center"/>
    </xf>
    <xf numFmtId="0" fontId="9" fillId="0" borderId="7" xfId="6" applyFont="1" applyBorder="1" applyAlignment="1">
      <alignment horizontal="center" vertical="center"/>
    </xf>
    <xf numFmtId="0" fontId="25" fillId="0" borderId="24" xfId="6" quotePrefix="1" applyBorder="1" applyAlignment="1">
      <alignment horizontal="center" vertical="center"/>
    </xf>
    <xf numFmtId="0" fontId="32" fillId="0" borderId="11" xfId="6" applyFont="1" applyBorder="1" applyAlignment="1">
      <alignment vertical="center"/>
    </xf>
    <xf numFmtId="0" fontId="16" fillId="0" borderId="10" xfId="6" applyFont="1" applyBorder="1" applyAlignment="1">
      <alignment horizontal="center" vertical="center"/>
    </xf>
    <xf numFmtId="0" fontId="17" fillId="0" borderId="25" xfId="6" applyFont="1" applyBorder="1" applyAlignment="1">
      <alignment vertical="center"/>
    </xf>
    <xf numFmtId="0" fontId="17" fillId="0" borderId="7" xfId="6" applyFont="1" applyBorder="1" applyAlignment="1">
      <alignment horizontal="center" vertical="center"/>
    </xf>
    <xf numFmtId="0" fontId="32" fillId="0" borderId="11" xfId="6" applyFont="1" applyBorder="1" applyAlignment="1">
      <alignment horizontal="left" vertical="center"/>
    </xf>
    <xf numFmtId="0" fontId="16" fillId="0" borderId="14" xfId="6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9" xfId="0" applyBorder="1"/>
    <xf numFmtId="0" fontId="32" fillId="0" borderId="36" xfId="6" applyFont="1" applyBorder="1" applyAlignment="1">
      <alignment horizontal="left" vertical="center"/>
    </xf>
    <xf numFmtId="0" fontId="32" fillId="0" borderId="38" xfId="6" applyFont="1" applyBorder="1" applyAlignment="1">
      <alignment horizontal="left" vertical="center"/>
    </xf>
    <xf numFmtId="0" fontId="25" fillId="0" borderId="41" xfId="6"/>
    <xf numFmtId="0" fontId="5" fillId="2" borderId="22" xfId="8" applyFont="1" applyBorder="1" applyAlignment="1">
      <alignment horizontal="center" vertical="center"/>
    </xf>
    <xf numFmtId="0" fontId="5" fillId="2" borderId="41" xfId="8" applyFont="1" applyBorder="1" applyAlignment="1">
      <alignment vertical="center"/>
    </xf>
    <xf numFmtId="0" fontId="4" fillId="2" borderId="41" xfId="8" applyBorder="1" applyAlignment="1">
      <alignment horizontal="center" vertical="center"/>
    </xf>
    <xf numFmtId="0" fontId="5" fillId="2" borderId="23" xfId="8" applyFont="1" applyBorder="1" applyAlignment="1">
      <alignment horizontal="center" vertical="center"/>
    </xf>
    <xf numFmtId="0" fontId="17" fillId="0" borderId="11" xfId="6" applyFont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25" fillId="0" borderId="8" xfId="6" applyBorder="1" applyAlignment="1">
      <alignment horizontal="center" vertical="center"/>
    </xf>
    <xf numFmtId="0" fontId="3" fillId="11" borderId="25" xfId="6" applyFont="1" applyFill="1" applyBorder="1" applyAlignment="1">
      <alignment horizontal="center" vertical="center"/>
    </xf>
    <xf numFmtId="0" fontId="3" fillId="8" borderId="7" xfId="6" applyFont="1" applyFill="1" applyBorder="1" applyAlignment="1">
      <alignment horizontal="center" vertical="center"/>
    </xf>
    <xf numFmtId="0" fontId="3" fillId="7" borderId="24" xfId="6" applyFont="1" applyFill="1" applyBorder="1" applyAlignment="1">
      <alignment horizontal="center" vertical="center"/>
    </xf>
    <xf numFmtId="0" fontId="25" fillId="0" borderId="3" xfId="6" applyBorder="1" applyAlignment="1">
      <alignment horizontal="center" vertical="center"/>
    </xf>
    <xf numFmtId="0" fontId="25" fillId="0" borderId="41" xfId="6" applyAlignment="1">
      <alignment horizontal="center" vertical="center"/>
    </xf>
    <xf numFmtId="0" fontId="17" fillId="0" borderId="13" xfId="6" applyFont="1" applyBorder="1" applyAlignment="1">
      <alignment horizontal="center" vertical="center"/>
    </xf>
    <xf numFmtId="0" fontId="17" fillId="0" borderId="10" xfId="6" applyFont="1" applyBorder="1" applyAlignment="1">
      <alignment horizontal="center" vertical="center"/>
    </xf>
    <xf numFmtId="0" fontId="17" fillId="0" borderId="14" xfId="6" applyFont="1" applyBorder="1" applyAlignment="1">
      <alignment horizontal="center" vertical="center"/>
    </xf>
    <xf numFmtId="0" fontId="25" fillId="0" borderId="9" xfId="6" applyBorder="1" applyAlignment="1">
      <alignment vertical="center"/>
    </xf>
    <xf numFmtId="164" fontId="25" fillId="0" borderId="25" xfId="6" applyNumberFormat="1" applyBorder="1" applyAlignment="1">
      <alignment horizontal="center" vertical="center"/>
    </xf>
    <xf numFmtId="0" fontId="8" fillId="0" borderId="24" xfId="6" applyFont="1" applyBorder="1" applyAlignment="1">
      <alignment horizontal="center" vertical="center"/>
    </xf>
    <xf numFmtId="0" fontId="36" fillId="0" borderId="11" xfId="6" applyFont="1" applyBorder="1" applyAlignment="1">
      <alignment horizontal="left" vertical="center"/>
    </xf>
    <xf numFmtId="0" fontId="25" fillId="0" borderId="1" xfId="6" applyBorder="1" applyAlignment="1">
      <alignment horizontal="center" vertical="center"/>
    </xf>
    <xf numFmtId="0" fontId="25" fillId="0" borderId="2" xfId="6" applyBorder="1" applyAlignment="1">
      <alignment horizontal="center" vertical="center"/>
    </xf>
    <xf numFmtId="0" fontId="25" fillId="0" borderId="3" xfId="6" applyBorder="1" applyAlignment="1">
      <alignment horizontal="center"/>
    </xf>
    <xf numFmtId="1" fontId="8" fillId="0" borderId="24" xfId="6" applyNumberFormat="1" applyFont="1" applyBorder="1" applyAlignment="1">
      <alignment horizontal="center" vertical="center"/>
    </xf>
    <xf numFmtId="0" fontId="25" fillId="0" borderId="43" xfId="6" applyBorder="1" applyAlignment="1">
      <alignment horizontal="center" vertical="center"/>
    </xf>
    <xf numFmtId="0" fontId="25" fillId="0" borderId="4" xfId="6" applyBorder="1" applyAlignment="1">
      <alignment horizontal="center" vertical="center"/>
    </xf>
    <xf numFmtId="0" fontId="3" fillId="11" borderId="9" xfId="6" applyFont="1" applyFill="1" applyBorder="1" applyAlignment="1">
      <alignment horizontal="center" vertical="center"/>
    </xf>
    <xf numFmtId="0" fontId="3" fillId="11" borderId="7" xfId="6" applyFont="1" applyFill="1" applyBorder="1" applyAlignment="1">
      <alignment horizontal="center" vertical="center"/>
    </xf>
    <xf numFmtId="0" fontId="2" fillId="0" borderId="34" xfId="9" applyBorder="1" applyAlignment="1">
      <alignment vertical="center" wrapText="1"/>
    </xf>
    <xf numFmtId="0" fontId="25" fillId="0" borderId="16" xfId="6" applyBorder="1" applyAlignment="1">
      <alignment horizontal="center" vertical="center"/>
    </xf>
    <xf numFmtId="0" fontId="43" fillId="0" borderId="9" xfId="6" applyFont="1" applyBorder="1" applyAlignment="1">
      <alignment horizontal="center" vertical="center"/>
    </xf>
    <xf numFmtId="0" fontId="42" fillId="0" borderId="7" xfId="6" applyFont="1" applyBorder="1" applyAlignment="1">
      <alignment horizontal="center" vertical="center"/>
    </xf>
    <xf numFmtId="0" fontId="2" fillId="0" borderId="23" xfId="9" applyBorder="1" applyAlignment="1">
      <alignment horizontal="center" vertical="center"/>
    </xf>
    <xf numFmtId="0" fontId="25" fillId="0" borderId="17" xfId="6" applyBorder="1" applyAlignment="1">
      <alignment horizontal="center" vertical="center"/>
    </xf>
    <xf numFmtId="0" fontId="3" fillId="11" borderId="24" xfId="6" applyFont="1" applyFill="1" applyBorder="1" applyAlignment="1">
      <alignment horizontal="center" vertical="center"/>
    </xf>
    <xf numFmtId="11" fontId="25" fillId="0" borderId="16" xfId="6" applyNumberFormat="1" applyBorder="1" applyAlignment="1">
      <alignment horizontal="center" vertical="center"/>
    </xf>
    <xf numFmtId="0" fontId="44" fillId="0" borderId="9" xfId="6" applyFont="1" applyBorder="1" applyAlignment="1">
      <alignment horizontal="center" vertical="center"/>
    </xf>
    <xf numFmtId="0" fontId="44" fillId="0" borderId="7" xfId="6" applyFont="1" applyBorder="1" applyAlignment="1">
      <alignment horizontal="center" vertical="center"/>
    </xf>
    <xf numFmtId="0" fontId="42" fillId="0" borderId="8" xfId="6" applyFont="1" applyBorder="1" applyAlignment="1">
      <alignment horizontal="center" vertical="center"/>
    </xf>
    <xf numFmtId="0" fontId="42" fillId="0" borderId="24" xfId="6" applyFont="1" applyBorder="1" applyAlignment="1">
      <alignment horizontal="center" vertical="center"/>
    </xf>
    <xf numFmtId="11" fontId="25" fillId="0" borderId="46" xfId="6" applyNumberFormat="1" applyBorder="1" applyAlignment="1">
      <alignment horizontal="center" vertical="center"/>
    </xf>
    <xf numFmtId="0" fontId="4" fillId="0" borderId="41" xfId="6" applyFont="1" applyAlignment="1">
      <alignment horizontal="center" vertical="center"/>
    </xf>
    <xf numFmtId="0" fontId="31" fillId="0" borderId="14" xfId="6" applyFont="1" applyBorder="1" applyAlignment="1">
      <alignment vertical="center"/>
    </xf>
    <xf numFmtId="0" fontId="4" fillId="0" borderId="23" xfId="6" applyFont="1" applyBorder="1" applyAlignment="1">
      <alignment horizontal="center" vertical="center"/>
    </xf>
    <xf numFmtId="0" fontId="32" fillId="0" borderId="14" xfId="6" applyFont="1" applyBorder="1" applyAlignment="1">
      <alignment vertical="center"/>
    </xf>
    <xf numFmtId="0" fontId="42" fillId="0" borderId="13" xfId="6" applyFont="1" applyBorder="1" applyAlignment="1">
      <alignment horizontal="center" vertical="center"/>
    </xf>
    <xf numFmtId="0" fontId="42" fillId="0" borderId="10" xfId="6" applyFont="1" applyBorder="1" applyAlignment="1">
      <alignment horizontal="center" vertical="center"/>
    </xf>
    <xf numFmtId="0" fontId="42" fillId="0" borderId="14" xfId="6" applyFont="1" applyBorder="1" applyAlignment="1">
      <alignment horizontal="center" vertical="center"/>
    </xf>
    <xf numFmtId="0" fontId="25" fillId="0" borderId="41" xfId="6" applyAlignment="1">
      <alignment vertical="center"/>
    </xf>
    <xf numFmtId="0" fontId="25" fillId="0" borderId="23" xfId="6" applyBorder="1" applyAlignment="1">
      <alignment horizontal="center" vertical="center"/>
    </xf>
    <xf numFmtId="0" fontId="7" fillId="0" borderId="25" xfId="6" quotePrefix="1" applyFont="1" applyBorder="1" applyAlignment="1">
      <alignment vertical="center"/>
    </xf>
    <xf numFmtId="0" fontId="7" fillId="0" borderId="2" xfId="6" quotePrefix="1" applyFont="1" applyBorder="1" applyAlignment="1">
      <alignment vertical="center"/>
    </xf>
    <xf numFmtId="0" fontId="7" fillId="0" borderId="13" xfId="6" quotePrefix="1" applyFont="1" applyBorder="1" applyAlignment="1">
      <alignment vertical="center"/>
    </xf>
    <xf numFmtId="0" fontId="3" fillId="7" borderId="8" xfId="6" applyFont="1" applyFill="1" applyBorder="1" applyAlignment="1">
      <alignment horizontal="center" vertical="center"/>
    </xf>
    <xf numFmtId="0" fontId="3" fillId="8" borderId="24" xfId="6" applyFont="1" applyFill="1" applyBorder="1" applyAlignment="1">
      <alignment horizontal="center" vertical="center"/>
    </xf>
    <xf numFmtId="11" fontId="25" fillId="0" borderId="17" xfId="6" applyNumberFormat="1" applyBorder="1" applyAlignment="1">
      <alignment horizontal="center" vertical="center"/>
    </xf>
    <xf numFmtId="0" fontId="42" fillId="0" borderId="9" xfId="6" applyFont="1" applyBorder="1" applyAlignment="1">
      <alignment horizontal="center" vertical="center"/>
    </xf>
    <xf numFmtId="0" fontId="45" fillId="0" borderId="9" xfId="6" applyFont="1" applyBorder="1" applyAlignment="1">
      <alignment horizontal="center" vertical="center"/>
    </xf>
    <xf numFmtId="0" fontId="45" fillId="0" borderId="7" xfId="6" applyFont="1" applyBorder="1" applyAlignment="1">
      <alignment horizontal="center" vertical="center"/>
    </xf>
    <xf numFmtId="0" fontId="45" fillId="0" borderId="14" xfId="6" applyFont="1" applyBorder="1" applyAlignment="1">
      <alignment horizontal="center" vertical="center"/>
    </xf>
    <xf numFmtId="0" fontId="46" fillId="0" borderId="18" xfId="9" applyFont="1" applyBorder="1" applyAlignment="1">
      <alignment vertical="center"/>
    </xf>
    <xf numFmtId="0" fontId="4" fillId="0" borderId="41" xfId="6" applyFont="1" applyAlignment="1">
      <alignment vertical="center"/>
    </xf>
    <xf numFmtId="0" fontId="17" fillId="0" borderId="33" xfId="6" applyFont="1" applyBorder="1" applyAlignment="1">
      <alignment horizontal="center" vertical="center"/>
    </xf>
    <xf numFmtId="0" fontId="17" fillId="0" borderId="22" xfId="6" applyFont="1" applyBorder="1" applyAlignment="1">
      <alignment horizontal="center" vertical="center"/>
    </xf>
    <xf numFmtId="0" fontId="46" fillId="0" borderId="23" xfId="9" applyFont="1" applyBorder="1" applyAlignment="1">
      <alignment horizontal="center" vertical="center"/>
    </xf>
    <xf numFmtId="0" fontId="7" fillId="0" borderId="43" xfId="6" quotePrefix="1" applyFont="1" applyBorder="1" applyAlignment="1">
      <alignment horizontal="center" vertical="center"/>
    </xf>
    <xf numFmtId="0" fontId="32" fillId="0" borderId="40" xfId="6" applyFont="1" applyBorder="1" applyAlignment="1">
      <alignment vertical="center"/>
    </xf>
    <xf numFmtId="0" fontId="25" fillId="0" borderId="8" xfId="6" applyBorder="1" applyAlignment="1">
      <alignment horizontal="center"/>
    </xf>
    <xf numFmtId="0" fontId="25" fillId="0" borderId="9" xfId="6" applyBorder="1" applyAlignment="1">
      <alignment horizontal="center"/>
    </xf>
    <xf numFmtId="0" fontId="5" fillId="2" borderId="41" xfId="8" applyFont="1" applyBorder="1" applyAlignment="1">
      <alignment horizontal="center" vertical="center"/>
    </xf>
    <xf numFmtId="0" fontId="25" fillId="0" borderId="2" xfId="6" applyBorder="1" applyAlignment="1">
      <alignment horizontal="center"/>
    </xf>
    <xf numFmtId="0" fontId="25" fillId="0" borderId="11" xfId="2" applyBorder="1" applyAlignment="1">
      <alignment horizontal="center" vertical="center"/>
    </xf>
    <xf numFmtId="0" fontId="25" fillId="0" borderId="10" xfId="2" applyBorder="1" applyAlignment="1">
      <alignment horizontal="center" vertical="center"/>
    </xf>
    <xf numFmtId="0" fontId="25" fillId="0" borderId="14" xfId="2" applyBorder="1" applyAlignment="1">
      <alignment horizontal="center" vertical="center"/>
    </xf>
    <xf numFmtId="0" fontId="25" fillId="0" borderId="25" xfId="2" applyBorder="1" applyAlignment="1">
      <alignment vertical="center"/>
    </xf>
    <xf numFmtId="0" fontId="25" fillId="0" borderId="24" xfId="2" applyBorder="1" applyAlignment="1">
      <alignment horizontal="center" vertical="center"/>
    </xf>
    <xf numFmtId="165" fontId="25" fillId="0" borderId="25" xfId="6" applyNumberFormat="1" applyBorder="1" applyAlignment="1">
      <alignment horizontal="center" vertical="center"/>
    </xf>
    <xf numFmtId="165" fontId="25" fillId="0" borderId="7" xfId="6" applyNumberFormat="1" applyBorder="1" applyAlignment="1">
      <alignment horizontal="center" vertical="center"/>
    </xf>
    <xf numFmtId="165" fontId="25" fillId="0" borderId="24" xfId="6" applyNumberFormat="1" applyBorder="1" applyAlignment="1">
      <alignment horizontal="center" vertical="center"/>
    </xf>
    <xf numFmtId="0" fontId="25" fillId="0" borderId="10" xfId="6" applyBorder="1" applyAlignment="1">
      <alignment horizontal="center"/>
    </xf>
    <xf numFmtId="0" fontId="9" fillId="0" borderId="7" xfId="2" applyFont="1" applyBorder="1" applyAlignment="1">
      <alignment horizontal="center" vertical="center"/>
    </xf>
    <xf numFmtId="0" fontId="25" fillId="0" borderId="24" xfId="2" quotePrefix="1" applyBorder="1" applyAlignment="1">
      <alignment horizontal="center" vertical="center"/>
    </xf>
    <xf numFmtId="0" fontId="2" fillId="0" borderId="41" xfId="9"/>
    <xf numFmtId="0" fontId="16" fillId="0" borderId="10" xfId="2" applyFont="1" applyBorder="1" applyAlignment="1">
      <alignment horizontal="center" vertical="center"/>
    </xf>
    <xf numFmtId="0" fontId="25" fillId="0" borderId="14" xfId="2" applyBorder="1" applyAlignment="1">
      <alignment vertical="center"/>
    </xf>
    <xf numFmtId="0" fontId="16" fillId="0" borderId="13" xfId="2" quotePrefix="1" applyFont="1" applyBorder="1" applyAlignment="1">
      <alignment vertical="center"/>
    </xf>
    <xf numFmtId="0" fontId="17" fillId="0" borderId="25" xfId="2" applyFont="1" applyBorder="1" applyAlignment="1">
      <alignment vertical="center"/>
    </xf>
    <xf numFmtId="165" fontId="25" fillId="11" borderId="41" xfId="6" applyNumberFormat="1" applyFill="1" applyAlignment="1">
      <alignment vertical="center"/>
    </xf>
    <xf numFmtId="0" fontId="25" fillId="0" borderId="14" xfId="6" applyBorder="1" applyAlignment="1">
      <alignment vertical="center"/>
    </xf>
    <xf numFmtId="0" fontId="16" fillId="0" borderId="13" xfId="6" quotePrefix="1" applyFont="1" applyBorder="1" applyAlignment="1">
      <alignment vertical="center"/>
    </xf>
    <xf numFmtId="0" fontId="25" fillId="0" borderId="10" xfId="6" applyBorder="1" applyAlignment="1">
      <alignment vertical="center"/>
    </xf>
    <xf numFmtId="0" fontId="25" fillId="0" borderId="7" xfId="6" applyBorder="1" applyAlignment="1">
      <alignment horizontal="center"/>
    </xf>
    <xf numFmtId="0" fontId="25" fillId="0" borderId="24" xfId="6" applyBorder="1" applyAlignment="1">
      <alignment horizontal="center"/>
    </xf>
    <xf numFmtId="2" fontId="25" fillId="0" borderId="7" xfId="6" applyNumberFormat="1" applyBorder="1" applyAlignment="1">
      <alignment horizontal="center" vertical="center"/>
    </xf>
    <xf numFmtId="0" fontId="31" fillId="0" borderId="11" xfId="6" applyFont="1" applyBorder="1" applyAlignment="1">
      <alignment horizontal="left"/>
    </xf>
    <xf numFmtId="0" fontId="25" fillId="0" borderId="25" xfId="6" applyBorder="1"/>
    <xf numFmtId="0" fontId="25" fillId="0" borderId="24" xfId="6" quotePrefix="1" applyBorder="1" applyAlignment="1">
      <alignment horizontal="center"/>
    </xf>
    <xf numFmtId="0" fontId="17" fillId="0" borderId="25" xfId="6" applyFont="1" applyBorder="1"/>
    <xf numFmtId="0" fontId="25" fillId="0" borderId="13" xfId="6" applyBorder="1" applyAlignment="1">
      <alignment vertical="center"/>
    </xf>
    <xf numFmtId="0" fontId="17" fillId="0" borderId="7" xfId="6" applyFont="1" applyBorder="1" applyAlignment="1">
      <alignment horizontal="center"/>
    </xf>
    <xf numFmtId="0" fontId="17" fillId="0" borderId="24" xfId="6" applyFont="1" applyBorder="1" applyAlignment="1">
      <alignment horizontal="center"/>
    </xf>
    <xf numFmtId="0" fontId="25" fillId="0" borderId="36" xfId="6" applyBorder="1" applyAlignment="1">
      <alignment horizontal="center" vertical="center"/>
    </xf>
    <xf numFmtId="0" fontId="25" fillId="0" borderId="30" xfId="6" applyBorder="1" applyAlignment="1">
      <alignment horizontal="center" vertical="center"/>
    </xf>
    <xf numFmtId="0" fontId="25" fillId="0" borderId="6" xfId="6" applyBorder="1" applyAlignment="1">
      <alignment horizontal="center" vertical="center"/>
    </xf>
    <xf numFmtId="0" fontId="25" fillId="0" borderId="31" xfId="6" applyBorder="1" applyAlignment="1">
      <alignment horizontal="center" vertical="center"/>
    </xf>
    <xf numFmtId="0" fontId="25" fillId="0" borderId="37" xfId="6" applyBorder="1"/>
    <xf numFmtId="0" fontId="25" fillId="0" borderId="34" xfId="6" quotePrefix="1" applyBorder="1" applyAlignment="1">
      <alignment horizontal="center"/>
    </xf>
    <xf numFmtId="0" fontId="5" fillId="2" borderId="10" xfId="8" applyFont="1" applyBorder="1" applyAlignment="1">
      <alignment vertical="center"/>
    </xf>
    <xf numFmtId="0" fontId="25" fillId="0" borderId="38" xfId="6" applyBorder="1" applyAlignment="1">
      <alignment horizontal="center" vertical="center"/>
    </xf>
    <xf numFmtId="0" fontId="25" fillId="0" borderId="33" xfId="6" applyBorder="1" applyAlignment="1">
      <alignment horizontal="center" vertical="center"/>
    </xf>
    <xf numFmtId="0" fontId="16" fillId="0" borderId="18" xfId="6" applyFont="1" applyBorder="1" applyAlignment="1">
      <alignment horizontal="center"/>
    </xf>
    <xf numFmtId="0" fontId="25" fillId="0" borderId="18" xfId="6" applyBorder="1" applyAlignment="1">
      <alignment horizontal="center" vertical="center"/>
    </xf>
    <xf numFmtId="0" fontId="25" fillId="0" borderId="32" xfId="6" applyBorder="1" applyAlignment="1">
      <alignment horizontal="center" vertical="center"/>
    </xf>
    <xf numFmtId="0" fontId="25" fillId="0" borderId="39" xfId="6" applyBorder="1"/>
    <xf numFmtId="0" fontId="25" fillId="0" borderId="4" xfId="6" applyBorder="1" applyAlignment="1">
      <alignment horizontal="center"/>
    </xf>
    <xf numFmtId="0" fontId="25" fillId="0" borderId="29" xfId="6" applyBorder="1" applyAlignment="1">
      <alignment horizontal="center"/>
    </xf>
    <xf numFmtId="0" fontId="25" fillId="0" borderId="39" xfId="6" applyBorder="1" applyAlignment="1">
      <alignment horizontal="center" vertical="center"/>
    </xf>
    <xf numFmtId="2" fontId="25" fillId="0" borderId="4" xfId="6" applyNumberFormat="1" applyBorder="1" applyAlignment="1">
      <alignment horizontal="center" vertical="center"/>
    </xf>
    <xf numFmtId="0" fontId="25" fillId="0" borderId="29" xfId="6" applyBorder="1" applyAlignment="1">
      <alignment horizontal="center" vertical="center"/>
    </xf>
    <xf numFmtId="0" fontId="35" fillId="0" borderId="38" xfId="6" applyFont="1" applyBorder="1" applyAlignment="1">
      <alignment horizontal="left"/>
    </xf>
    <xf numFmtId="0" fontId="16" fillId="0" borderId="10" xfId="6" applyFont="1" applyBorder="1" applyAlignment="1">
      <alignment horizontal="center"/>
    </xf>
    <xf numFmtId="0" fontId="35" fillId="0" borderId="11" xfId="6" applyFont="1" applyBorder="1" applyAlignment="1">
      <alignment horizontal="left"/>
    </xf>
    <xf numFmtId="0" fontId="9" fillId="0" borderId="7" xfId="6" applyFont="1" applyBorder="1" applyAlignment="1">
      <alignment horizontal="center"/>
    </xf>
    <xf numFmtId="0" fontId="32" fillId="0" borderId="11" xfId="6" applyFont="1" applyBorder="1" applyAlignment="1">
      <alignment horizontal="left"/>
    </xf>
    <xf numFmtId="0" fontId="18" fillId="0" borderId="10" xfId="6" applyFont="1" applyBorder="1" applyAlignment="1">
      <alignment horizontal="center" vertical="center"/>
    </xf>
    <xf numFmtId="0" fontId="25" fillId="0" borderId="7" xfId="6" quotePrefix="1" applyBorder="1" applyAlignment="1">
      <alignment horizontal="center"/>
    </xf>
    <xf numFmtId="0" fontId="25" fillId="0" borderId="13" xfId="6" applyBorder="1" applyAlignment="1">
      <alignment horizontal="center" vertical="center"/>
    </xf>
    <xf numFmtId="0" fontId="25" fillId="0" borderId="10" xfId="6" applyBorder="1" applyAlignment="1">
      <alignment horizontal="center" vertical="center"/>
    </xf>
    <xf numFmtId="0" fontId="25" fillId="0" borderId="14" xfId="6" applyBorder="1" applyAlignment="1">
      <alignment horizontal="center" vertical="center"/>
    </xf>
    <xf numFmtId="0" fontId="25" fillId="0" borderId="34" xfId="6" applyBorder="1" applyAlignment="1">
      <alignment horizontal="center" vertical="center"/>
    </xf>
    <xf numFmtId="0" fontId="25" fillId="0" borderId="37" xfId="6" applyBorder="1" applyAlignment="1">
      <alignment horizontal="center" vertical="center"/>
    </xf>
    <xf numFmtId="0" fontId="3" fillId="0" borderId="39" xfId="6" applyFont="1" applyBorder="1"/>
    <xf numFmtId="0" fontId="3" fillId="0" borderId="25" xfId="6" applyFont="1" applyBorder="1"/>
    <xf numFmtId="0" fontId="3" fillId="0" borderId="41" xfId="6" applyFont="1"/>
    <xf numFmtId="0" fontId="3" fillId="0" borderId="9" xfId="6" applyFont="1" applyBorder="1" applyAlignment="1">
      <alignment vertical="center" wrapText="1"/>
    </xf>
    <xf numFmtId="0" fontId="36" fillId="0" borderId="11" xfId="9" applyFont="1" applyBorder="1"/>
    <xf numFmtId="0" fontId="25" fillId="0" borderId="9" xfId="6" applyBorder="1" applyAlignment="1">
      <alignment horizontal="center" vertical="center"/>
    </xf>
    <xf numFmtId="0" fontId="18" fillId="0" borderId="9" xfId="6" applyFont="1" applyBorder="1" applyAlignment="1">
      <alignment horizontal="center" vertical="center"/>
    </xf>
    <xf numFmtId="0" fontId="31" fillId="0" borderId="11" xfId="6" applyFont="1" applyBorder="1" applyAlignment="1">
      <alignment vertical="center"/>
    </xf>
    <xf numFmtId="0" fontId="25" fillId="0" borderId="34" xfId="6" applyBorder="1" applyAlignment="1">
      <alignment horizontal="center"/>
    </xf>
    <xf numFmtId="0" fontId="25" fillId="0" borderId="13" xfId="6" applyBorder="1"/>
    <xf numFmtId="0" fontId="20" fillId="0" borderId="7" xfId="6" applyFont="1" applyBorder="1" applyAlignment="1">
      <alignment horizontal="center"/>
    </xf>
    <xf numFmtId="0" fontId="25" fillId="0" borderId="14" xfId="6" applyBorder="1" applyAlignment="1">
      <alignment horizontal="center"/>
    </xf>
    <xf numFmtId="0" fontId="20" fillId="0" borderId="4" xfId="6" applyFont="1" applyBorder="1" applyAlignment="1">
      <alignment horizontal="center"/>
    </xf>
    <xf numFmtId="0" fontId="25" fillId="0" borderId="41" xfId="6" applyAlignment="1">
      <alignment horizontal="center"/>
    </xf>
    <xf numFmtId="0" fontId="25" fillId="0" borderId="18" xfId="6" applyBorder="1" applyAlignment="1">
      <alignment vertical="center"/>
    </xf>
    <xf numFmtId="0" fontId="25" fillId="0" borderId="32" xfId="6" applyBorder="1" applyAlignment="1">
      <alignment vertical="center"/>
    </xf>
    <xf numFmtId="0" fontId="25" fillId="0" borderId="33" xfId="6" applyBorder="1" applyAlignment="1">
      <alignment vertical="center"/>
    </xf>
    <xf numFmtId="0" fontId="25" fillId="0" borderId="32" xfId="6" applyBorder="1" applyAlignment="1">
      <alignment horizontal="center"/>
    </xf>
    <xf numFmtId="0" fontId="31" fillId="0" borderId="38" xfId="6" applyFont="1" applyBorder="1" applyAlignment="1">
      <alignment vertical="center"/>
    </xf>
    <xf numFmtId="0" fontId="22" fillId="0" borderId="7" xfId="6" applyFont="1" applyBorder="1" applyAlignment="1">
      <alignment horizontal="center"/>
    </xf>
    <xf numFmtId="0" fontId="25" fillId="0" borderId="12" xfId="6" applyBorder="1" applyAlignment="1">
      <alignment horizontal="center" vertical="center"/>
    </xf>
    <xf numFmtId="0" fontId="25" fillId="0" borderId="15" xfId="6" applyBorder="1" applyAlignment="1">
      <alignment horizontal="center" vertical="center"/>
    </xf>
    <xf numFmtId="0" fontId="25" fillId="0" borderId="26" xfId="6" applyBorder="1" applyAlignment="1">
      <alignment horizontal="center" vertical="center"/>
    </xf>
    <xf numFmtId="0" fontId="25" fillId="0" borderId="35" xfId="6" applyBorder="1"/>
    <xf numFmtId="0" fontId="22" fillId="0" borderId="27" xfId="6" applyFont="1" applyBorder="1" applyAlignment="1">
      <alignment horizontal="center"/>
    </xf>
    <xf numFmtId="0" fontId="25" fillId="0" borderId="28" xfId="6" applyBorder="1" applyAlignment="1">
      <alignment horizontal="center"/>
    </xf>
    <xf numFmtId="0" fontId="25" fillId="0" borderId="35" xfId="6" applyBorder="1" applyAlignment="1">
      <alignment horizontal="center" vertical="center"/>
    </xf>
    <xf numFmtId="0" fontId="25" fillId="0" borderId="27" xfId="6" applyBorder="1" applyAlignment="1">
      <alignment horizontal="center" vertical="center"/>
    </xf>
    <xf numFmtId="0" fontId="25" fillId="0" borderId="28" xfId="6" applyBorder="1" applyAlignment="1">
      <alignment horizontal="center" vertical="center"/>
    </xf>
    <xf numFmtId="0" fontId="32" fillId="0" borderId="12" xfId="6" applyFont="1" applyBorder="1" applyAlignment="1">
      <alignment horizontal="left" vertical="center"/>
    </xf>
    <xf numFmtId="0" fontId="25" fillId="0" borderId="41" xfId="6" applyAlignment="1">
      <alignment horizontal="left" vertical="center"/>
    </xf>
    <xf numFmtId="0" fontId="3" fillId="11" borderId="8" xfId="6" applyFont="1" applyFill="1" applyBorder="1" applyAlignment="1">
      <alignment horizontal="center" vertical="center"/>
    </xf>
    <xf numFmtId="0" fontId="3" fillId="11" borderId="14" xfId="6" applyFont="1" applyFill="1" applyBorder="1" applyAlignment="1">
      <alignment horizontal="center" vertical="center"/>
    </xf>
    <xf numFmtId="0" fontId="3" fillId="11" borderId="44" xfId="6" applyFont="1" applyFill="1" applyBorder="1" applyAlignment="1">
      <alignment horizontal="center" vertical="center"/>
    </xf>
    <xf numFmtId="0" fontId="3" fillId="11" borderId="51" xfId="6" applyFont="1" applyFill="1" applyBorder="1" applyAlignment="1">
      <alignment horizontal="center" vertical="center"/>
    </xf>
    <xf numFmtId="0" fontId="5" fillId="2" borderId="6" xfId="8" applyFont="1" applyBorder="1" applyAlignment="1">
      <alignment horizontal="center" vertical="center"/>
    </xf>
    <xf numFmtId="0" fontId="3" fillId="11" borderId="5" xfId="6" applyFont="1" applyFill="1" applyBorder="1" applyAlignment="1">
      <alignment horizontal="center" vertical="center"/>
    </xf>
    <xf numFmtId="0" fontId="3" fillId="11" borderId="31" xfId="6" applyFont="1" applyFill="1" applyBorder="1" applyAlignment="1">
      <alignment horizontal="center" vertical="center"/>
    </xf>
    <xf numFmtId="0" fontId="3" fillId="11" borderId="2" xfId="6" applyFont="1" applyFill="1" applyBorder="1" applyAlignment="1">
      <alignment horizontal="center" vertical="center"/>
    </xf>
    <xf numFmtId="0" fontId="3" fillId="11" borderId="23" xfId="6" applyFont="1" applyFill="1" applyBorder="1" applyAlignment="1">
      <alignment horizontal="center" vertical="center"/>
    </xf>
    <xf numFmtId="0" fontId="3" fillId="11" borderId="43" xfId="6" applyFont="1" applyFill="1" applyBorder="1" applyAlignment="1">
      <alignment horizontal="center" vertical="center"/>
    </xf>
    <xf numFmtId="0" fontId="3" fillId="11" borderId="32" xfId="6" applyFont="1" applyFill="1" applyBorder="1" applyAlignment="1">
      <alignment horizontal="center" vertical="center"/>
    </xf>
    <xf numFmtId="0" fontId="32" fillId="0" borderId="36" xfId="6" applyFont="1" applyBorder="1" applyAlignment="1">
      <alignment vertical="center"/>
    </xf>
    <xf numFmtId="0" fontId="32" fillId="0" borderId="38" xfId="6" applyFont="1" applyBorder="1" applyAlignment="1">
      <alignment vertical="center"/>
    </xf>
    <xf numFmtId="0" fontId="3" fillId="11" borderId="5" xfId="6" applyFont="1" applyFill="1" applyBorder="1" applyAlignment="1">
      <alignment horizontal="center" vertical="center" wrapText="1"/>
    </xf>
    <xf numFmtId="0" fontId="3" fillId="11" borderId="31" xfId="6" applyFont="1" applyFill="1" applyBorder="1" applyAlignment="1">
      <alignment horizontal="center" vertical="center" wrapText="1"/>
    </xf>
    <xf numFmtId="0" fontId="3" fillId="11" borderId="43" xfId="6" applyFont="1" applyFill="1" applyBorder="1" applyAlignment="1">
      <alignment horizontal="center" vertical="center" wrapText="1"/>
    </xf>
    <xf numFmtId="0" fontId="3" fillId="11" borderId="32" xfId="6" applyFont="1" applyFill="1" applyBorder="1" applyAlignment="1">
      <alignment horizontal="center" vertical="center" wrapText="1"/>
    </xf>
    <xf numFmtId="0" fontId="3" fillId="11" borderId="2" xfId="6" applyFont="1" applyFill="1" applyBorder="1" applyAlignment="1">
      <alignment horizontal="center" vertical="center" wrapText="1"/>
    </xf>
    <xf numFmtId="0" fontId="3" fillId="11" borderId="23" xfId="6" applyFont="1" applyFill="1" applyBorder="1" applyAlignment="1">
      <alignment horizontal="center" vertical="center" wrapText="1"/>
    </xf>
    <xf numFmtId="0" fontId="5" fillId="2" borderId="41" xfId="8" applyFont="1" applyBorder="1" applyAlignment="1">
      <alignment horizontal="center" vertical="center"/>
    </xf>
    <xf numFmtId="0" fontId="25" fillId="0" borderId="13" xfId="6" applyBorder="1" applyAlignment="1">
      <alignment horizontal="center" vertical="center"/>
    </xf>
    <xf numFmtId="0" fontId="25" fillId="0" borderId="10" xfId="6" applyBorder="1" applyAlignment="1">
      <alignment horizontal="center" vertical="center"/>
    </xf>
    <xf numFmtId="0" fontId="25" fillId="0" borderId="14" xfId="6" applyBorder="1" applyAlignment="1">
      <alignment horizontal="center" vertical="center"/>
    </xf>
    <xf numFmtId="0" fontId="46" fillId="0" borderId="33" xfId="9" applyFont="1" applyBorder="1" applyAlignment="1">
      <alignment horizontal="center" vertical="center"/>
    </xf>
    <xf numFmtId="0" fontId="46" fillId="0" borderId="18" xfId="9" applyFont="1" applyBorder="1" applyAlignment="1">
      <alignment horizontal="center" vertical="center"/>
    </xf>
    <xf numFmtId="0" fontId="46" fillId="0" borderId="32" xfId="9" applyFont="1" applyBorder="1" applyAlignment="1">
      <alignment horizontal="center" vertical="center"/>
    </xf>
    <xf numFmtId="0" fontId="46" fillId="0" borderId="22" xfId="9" applyFont="1" applyBorder="1" applyAlignment="1">
      <alignment horizontal="center" vertical="center"/>
    </xf>
    <xf numFmtId="0" fontId="46" fillId="0" borderId="41" xfId="9" applyFont="1" applyBorder="1" applyAlignment="1">
      <alignment horizontal="center" vertical="center"/>
    </xf>
    <xf numFmtId="0" fontId="46" fillId="0" borderId="23" xfId="9" applyFont="1" applyBorder="1" applyAlignment="1">
      <alignment horizontal="center" vertical="center"/>
    </xf>
    <xf numFmtId="0" fontId="32" fillId="0" borderId="36" xfId="6" applyFont="1" applyBorder="1" applyAlignment="1">
      <alignment horizontal="left" vertical="center"/>
    </xf>
    <xf numFmtId="0" fontId="32" fillId="0" borderId="40" xfId="6" applyFont="1" applyBorder="1" applyAlignment="1">
      <alignment horizontal="left" vertical="center"/>
    </xf>
    <xf numFmtId="0" fontId="32" fillId="0" borderId="38" xfId="6" applyFont="1" applyBorder="1" applyAlignment="1">
      <alignment horizontal="left" vertical="center"/>
    </xf>
    <xf numFmtId="0" fontId="36" fillId="0" borderId="36" xfId="6" applyFont="1" applyBorder="1" applyAlignment="1">
      <alignment horizontal="left" vertical="center"/>
    </xf>
    <xf numFmtId="0" fontId="36" fillId="0" borderId="38" xfId="6" applyFont="1" applyBorder="1" applyAlignment="1">
      <alignment horizontal="left" vertical="center"/>
    </xf>
    <xf numFmtId="0" fontId="46" fillId="0" borderId="13" xfId="9" applyFont="1" applyBorder="1" applyAlignment="1">
      <alignment horizontal="center" vertical="center"/>
    </xf>
    <xf numFmtId="0" fontId="46" fillId="0" borderId="10" xfId="9" applyFont="1" applyBorder="1" applyAlignment="1">
      <alignment horizontal="center" vertical="center"/>
    </xf>
    <xf numFmtId="0" fontId="46" fillId="0" borderId="14" xfId="9" applyFont="1" applyBorder="1" applyAlignment="1">
      <alignment horizontal="center" vertical="center"/>
    </xf>
    <xf numFmtId="0" fontId="31" fillId="0" borderId="36" xfId="6" applyFont="1" applyBorder="1" applyAlignment="1">
      <alignment vertical="center" wrapText="1"/>
    </xf>
    <xf numFmtId="0" fontId="31" fillId="0" borderId="38" xfId="6" applyFont="1" applyBorder="1" applyAlignment="1">
      <alignment vertical="center"/>
    </xf>
    <xf numFmtId="0" fontId="3" fillId="0" borderId="33" xfId="6" applyFont="1" applyBorder="1" applyAlignment="1">
      <alignment vertical="center"/>
    </xf>
    <xf numFmtId="0" fontId="3" fillId="0" borderId="17" xfId="6" applyFont="1" applyBorder="1" applyAlignment="1">
      <alignment vertical="center"/>
    </xf>
    <xf numFmtId="0" fontId="3" fillId="0" borderId="22" xfId="6" applyFont="1" applyBorder="1" applyAlignment="1">
      <alignment vertical="center"/>
    </xf>
    <xf numFmtId="0" fontId="3" fillId="0" borderId="46" xfId="6" applyFont="1" applyBorder="1" applyAlignment="1">
      <alignment vertical="center"/>
    </xf>
    <xf numFmtId="0" fontId="3" fillId="0" borderId="25" xfId="6" applyFont="1" applyBorder="1" applyAlignment="1">
      <alignment vertical="center"/>
    </xf>
    <xf numFmtId="0" fontId="3" fillId="0" borderId="7" xfId="6" applyFont="1" applyBorder="1" applyAlignment="1">
      <alignment vertical="center"/>
    </xf>
    <xf numFmtId="0" fontId="0" fillId="0" borderId="25" xfId="6" applyFont="1" applyBorder="1" applyAlignment="1">
      <alignment horizontal="left" vertical="center"/>
    </xf>
    <xf numFmtId="0" fontId="7" fillId="0" borderId="7" xfId="6" applyFont="1" applyBorder="1" applyAlignment="1">
      <alignment horizontal="left" vertical="center"/>
    </xf>
    <xf numFmtId="0" fontId="3" fillId="0" borderId="30" xfId="6" applyFont="1" applyBorder="1" applyAlignment="1">
      <alignment vertical="center"/>
    </xf>
    <xf numFmtId="0" fontId="3" fillId="0" borderId="16" xfId="6" applyFont="1" applyBorder="1" applyAlignment="1">
      <alignment vertical="center"/>
    </xf>
    <xf numFmtId="0" fontId="32" fillId="0" borderId="14" xfId="6" applyFont="1" applyBorder="1" applyAlignment="1">
      <alignment horizontal="left" vertical="center" wrapText="1"/>
    </xf>
    <xf numFmtId="0" fontId="7" fillId="0" borderId="25" xfId="6" quotePrefix="1" applyFont="1" applyBorder="1" applyAlignment="1">
      <alignment horizontal="left" vertical="center"/>
    </xf>
    <xf numFmtId="0" fontId="7" fillId="0" borderId="7" xfId="6" quotePrefix="1" applyFont="1" applyBorder="1" applyAlignment="1">
      <alignment horizontal="left" vertical="center"/>
    </xf>
    <xf numFmtId="0" fontId="11" fillId="0" borderId="19" xfId="7" applyFont="1" applyBorder="1" applyAlignment="1">
      <alignment horizontal="center" vertical="center"/>
    </xf>
    <xf numFmtId="0" fontId="12" fillId="0" borderId="20" xfId="7" applyFont="1" applyBorder="1" applyAlignment="1">
      <alignment horizontal="center" vertical="center"/>
    </xf>
    <xf numFmtId="0" fontId="12" fillId="0" borderId="21" xfId="7" applyFont="1" applyBorder="1" applyAlignment="1">
      <alignment horizontal="center" vertical="center"/>
    </xf>
    <xf numFmtId="0" fontId="5" fillId="2" borderId="18" xfId="8" applyFont="1" applyBorder="1" applyAlignment="1">
      <alignment horizontal="center" vertical="center"/>
    </xf>
    <xf numFmtId="0" fontId="4" fillId="2" borderId="18" xfId="8" applyBorder="1" applyAlignment="1">
      <alignment horizontal="center" vertical="center"/>
    </xf>
    <xf numFmtId="0" fontId="31" fillId="0" borderId="11" xfId="6" applyFont="1" applyBorder="1" applyAlignment="1">
      <alignment horizontal="left" vertical="center" wrapText="1"/>
    </xf>
    <xf numFmtId="0" fontId="36" fillId="0" borderId="11" xfId="6" applyFont="1" applyBorder="1" applyAlignment="1">
      <alignment horizontal="left" vertical="center"/>
    </xf>
    <xf numFmtId="0" fontId="25" fillId="3" borderId="7" xfId="6" quotePrefix="1" applyFill="1" applyBorder="1" applyAlignment="1">
      <alignment vertical="center"/>
    </xf>
    <xf numFmtId="0" fontId="5" fillId="2" borderId="10" xfId="8" applyFont="1" applyBorder="1" applyAlignment="1">
      <alignment horizontal="center" vertical="center"/>
    </xf>
    <xf numFmtId="0" fontId="32" fillId="0" borderId="36" xfId="2" applyFont="1" applyBorder="1" applyAlignment="1">
      <alignment vertical="center" wrapText="1"/>
    </xf>
    <xf numFmtId="0" fontId="32" fillId="0" borderId="40" xfId="2" applyFont="1" applyBorder="1" applyAlignment="1">
      <alignment vertical="center"/>
    </xf>
    <xf numFmtId="0" fontId="32" fillId="0" borderId="36" xfId="2" applyFont="1" applyBorder="1" applyAlignment="1">
      <alignment vertical="center"/>
    </xf>
    <xf numFmtId="0" fontId="32" fillId="0" borderId="45" xfId="2" applyFont="1" applyBorder="1" applyAlignment="1">
      <alignment vertical="center"/>
    </xf>
    <xf numFmtId="0" fontId="25" fillId="0" borderId="41" xfId="2" applyAlignment="1">
      <alignment horizontal="center" vertical="center"/>
    </xf>
    <xf numFmtId="0" fontId="25" fillId="0" borderId="41" xfId="2" applyAlignment="1">
      <alignment horizontal="center"/>
    </xf>
    <xf numFmtId="0" fontId="11" fillId="0" borderId="19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11" fillId="0" borderId="21" xfId="1" applyFont="1" applyBorder="1" applyAlignment="1">
      <alignment horizontal="center" vertical="center"/>
    </xf>
    <xf numFmtId="0" fontId="7" fillId="0" borderId="41" xfId="2" applyFont="1" applyAlignment="1">
      <alignment horizontal="center" vertical="center"/>
    </xf>
    <xf numFmtId="0" fontId="32" fillId="0" borderId="38" xfId="2" applyFont="1" applyBorder="1" applyAlignment="1">
      <alignment vertical="center"/>
    </xf>
    <xf numFmtId="166" fontId="25" fillId="0" borderId="25" xfId="6" applyNumberFormat="1" applyBorder="1" applyAlignment="1">
      <alignment horizontal="center" vertical="center"/>
    </xf>
    <xf numFmtId="0" fontId="25" fillId="12" borderId="11" xfId="2" applyFill="1" applyBorder="1" applyAlignment="1">
      <alignment horizontal="center" vertical="center"/>
    </xf>
    <xf numFmtId="0" fontId="25" fillId="12" borderId="13" xfId="2" applyFill="1" applyBorder="1" applyAlignment="1">
      <alignment horizontal="center" vertical="center"/>
    </xf>
    <xf numFmtId="0" fontId="16" fillId="12" borderId="10" xfId="2" applyFont="1" applyFill="1" applyBorder="1" applyAlignment="1">
      <alignment horizontal="center" vertical="center"/>
    </xf>
    <xf numFmtId="0" fontId="25" fillId="12" borderId="14" xfId="2" applyFill="1" applyBorder="1" applyAlignment="1">
      <alignment horizontal="center" vertical="center"/>
    </xf>
    <xf numFmtId="0" fontId="25" fillId="12" borderId="9" xfId="2" applyFill="1" applyBorder="1" applyAlignment="1">
      <alignment vertical="center"/>
    </xf>
    <xf numFmtId="0" fontId="0" fillId="12" borderId="9" xfId="2" applyFont="1" applyFill="1" applyBorder="1" applyAlignment="1">
      <alignment horizontal="center" vertical="center"/>
    </xf>
    <xf numFmtId="0" fontId="25" fillId="12" borderId="8" xfId="2" applyFill="1" applyBorder="1" applyAlignment="1">
      <alignment horizontal="center" vertical="center"/>
    </xf>
    <xf numFmtId="165" fontId="25" fillId="12" borderId="25" xfId="6" applyNumberFormat="1" applyFill="1" applyBorder="1" applyAlignment="1">
      <alignment horizontal="center" vertical="center"/>
    </xf>
    <xf numFmtId="165" fontId="25" fillId="12" borderId="7" xfId="6" applyNumberFormat="1" applyFill="1" applyBorder="1" applyAlignment="1">
      <alignment horizontal="center" vertical="center"/>
    </xf>
    <xf numFmtId="165" fontId="25" fillId="12" borderId="24" xfId="6" applyNumberFormat="1" applyFill="1" applyBorder="1" applyAlignment="1">
      <alignment horizontal="center" vertical="center"/>
    </xf>
    <xf numFmtId="0" fontId="31" fillId="12" borderId="11" xfId="6" applyFont="1" applyFill="1" applyBorder="1" applyAlignment="1">
      <alignment horizontal="left" vertical="center"/>
    </xf>
    <xf numFmtId="0" fontId="25" fillId="12" borderId="16" xfId="2" applyFill="1" applyBorder="1" applyAlignment="1">
      <alignment vertical="center"/>
    </xf>
    <xf numFmtId="165" fontId="25" fillId="13" borderId="25" xfId="6" applyNumberFormat="1" applyFill="1" applyBorder="1" applyAlignment="1">
      <alignment horizontal="center" vertical="center"/>
    </xf>
    <xf numFmtId="165" fontId="25" fillId="13" borderId="7" xfId="6" applyNumberFormat="1" applyFill="1" applyBorder="1" applyAlignment="1">
      <alignment horizontal="center" vertical="center"/>
    </xf>
    <xf numFmtId="165" fontId="25" fillId="13" borderId="24" xfId="6" applyNumberFormat="1" applyFill="1" applyBorder="1" applyAlignment="1">
      <alignment horizontal="center" vertical="center"/>
    </xf>
    <xf numFmtId="165" fontId="25" fillId="0" borderId="37" xfId="6" applyNumberFormat="1" applyBorder="1" applyAlignment="1">
      <alignment horizontal="center" vertical="center"/>
    </xf>
    <xf numFmtId="165" fontId="25" fillId="0" borderId="3" xfId="6" applyNumberFormat="1" applyBorder="1" applyAlignment="1">
      <alignment horizontal="center" vertical="center"/>
    </xf>
    <xf numFmtId="165" fontId="25" fillId="0" borderId="34" xfId="6" applyNumberFormat="1" applyBorder="1" applyAlignment="1">
      <alignment horizontal="center" vertical="center"/>
    </xf>
    <xf numFmtId="0" fontId="16" fillId="12" borderId="18" xfId="2" applyFont="1" applyFill="1" applyBorder="1" applyAlignment="1">
      <alignment horizontal="center"/>
    </xf>
    <xf numFmtId="0" fontId="25" fillId="12" borderId="10" xfId="2" applyFill="1" applyBorder="1" applyAlignment="1">
      <alignment horizontal="center" vertical="center"/>
    </xf>
    <xf numFmtId="0" fontId="25" fillId="12" borderId="25" xfId="2" applyFill="1" applyBorder="1"/>
    <xf numFmtId="0" fontId="25" fillId="12" borderId="4" xfId="2" applyFill="1" applyBorder="1" applyAlignment="1">
      <alignment horizontal="center"/>
    </xf>
    <xf numFmtId="0" fontId="25" fillId="12" borderId="24" xfId="2" applyFill="1" applyBorder="1" applyAlignment="1">
      <alignment horizontal="center"/>
    </xf>
    <xf numFmtId="0" fontId="25" fillId="12" borderId="25" xfId="2" applyFill="1" applyBorder="1" applyAlignment="1">
      <alignment horizontal="center" vertical="center"/>
    </xf>
    <xf numFmtId="0" fontId="25" fillId="12" borderId="7" xfId="2" applyFill="1" applyBorder="1" applyAlignment="1">
      <alignment horizontal="center" vertical="center"/>
    </xf>
    <xf numFmtId="0" fontId="25" fillId="12" borderId="24" xfId="2" applyFill="1" applyBorder="1" applyAlignment="1">
      <alignment horizontal="center" vertical="center"/>
    </xf>
    <xf numFmtId="0" fontId="32" fillId="12" borderId="11" xfId="2" applyFont="1" applyFill="1" applyBorder="1" applyAlignment="1">
      <alignment horizontal="left"/>
    </xf>
    <xf numFmtId="0" fontId="9" fillId="12" borderId="7" xfId="2" applyFont="1" applyFill="1" applyBorder="1" applyAlignment="1">
      <alignment horizontal="center"/>
    </xf>
    <xf numFmtId="0" fontId="25" fillId="12" borderId="7" xfId="2" quotePrefix="1" applyFill="1" applyBorder="1" applyAlignment="1">
      <alignment horizontal="center"/>
    </xf>
    <xf numFmtId="0" fontId="16" fillId="12" borderId="10" xfId="2" applyFont="1" applyFill="1" applyBorder="1" applyAlignment="1">
      <alignment horizontal="center"/>
    </xf>
    <xf numFmtId="0" fontId="25" fillId="12" borderId="25" xfId="2" applyFill="1" applyBorder="1" applyAlignment="1">
      <alignment vertical="center"/>
    </xf>
    <xf numFmtId="0" fontId="36" fillId="12" borderId="11" xfId="2" applyFont="1" applyFill="1" applyBorder="1" applyAlignment="1">
      <alignment horizontal="left" vertical="center"/>
    </xf>
    <xf numFmtId="0" fontId="25" fillId="12" borderId="36" xfId="6" applyFill="1" applyBorder="1" applyAlignment="1">
      <alignment horizontal="center" vertical="center"/>
    </xf>
    <xf numFmtId="0" fontId="25" fillId="12" borderId="30" xfId="6" applyFill="1" applyBorder="1" applyAlignment="1">
      <alignment horizontal="center" vertical="center"/>
    </xf>
    <xf numFmtId="0" fontId="18" fillId="12" borderId="10" xfId="6" applyFont="1" applyFill="1" applyBorder="1" applyAlignment="1">
      <alignment horizontal="center" vertical="center"/>
    </xf>
    <xf numFmtId="0" fontId="25" fillId="12" borderId="6" xfId="6" applyFill="1" applyBorder="1" applyAlignment="1">
      <alignment vertical="center"/>
    </xf>
    <xf numFmtId="0" fontId="25" fillId="12" borderId="31" xfId="6" applyFill="1" applyBorder="1" applyAlignment="1">
      <alignment vertical="center"/>
    </xf>
    <xf numFmtId="0" fontId="25" fillId="12" borderId="37" xfId="6" applyFill="1" applyBorder="1" applyAlignment="1">
      <alignment vertical="center"/>
    </xf>
    <xf numFmtId="0" fontId="25" fillId="12" borderId="3" xfId="6" applyFill="1" applyBorder="1" applyAlignment="1">
      <alignment horizontal="center" vertical="center"/>
    </xf>
    <xf numFmtId="0" fontId="25" fillId="12" borderId="34" xfId="6" applyFill="1" applyBorder="1" applyAlignment="1">
      <alignment horizontal="center" vertical="center"/>
    </xf>
    <xf numFmtId="0" fontId="25" fillId="12" borderId="37" xfId="6" applyFill="1" applyBorder="1" applyAlignment="1">
      <alignment horizontal="center" vertical="center"/>
    </xf>
    <xf numFmtId="0" fontId="32" fillId="12" borderId="11" xfId="6" applyFont="1" applyFill="1" applyBorder="1" applyAlignment="1">
      <alignment horizontal="left"/>
    </xf>
    <xf numFmtId="164" fontId="3" fillId="13" borderId="39" xfId="6" applyNumberFormat="1" applyFont="1" applyFill="1" applyBorder="1" applyAlignment="1">
      <alignment horizontal="center" vertical="center"/>
    </xf>
    <xf numFmtId="164" fontId="3" fillId="13" borderId="4" xfId="6" applyNumberFormat="1" applyFont="1" applyFill="1" applyBorder="1" applyAlignment="1">
      <alignment horizontal="center" vertical="center"/>
    </xf>
    <xf numFmtId="0" fontId="3" fillId="13" borderId="7" xfId="6" applyFont="1" applyFill="1" applyBorder="1" applyAlignment="1">
      <alignment horizontal="center" vertical="center"/>
    </xf>
    <xf numFmtId="0" fontId="25" fillId="13" borderId="25" xfId="6" applyFill="1" applyBorder="1" applyAlignment="1">
      <alignment horizontal="center" vertical="center"/>
    </xf>
    <xf numFmtId="0" fontId="25" fillId="13" borderId="7" xfId="6" applyFill="1" applyBorder="1" applyAlignment="1">
      <alignment horizontal="center" vertical="center"/>
    </xf>
    <xf numFmtId="0" fontId="25" fillId="13" borderId="24" xfId="6" applyFill="1" applyBorder="1" applyAlignment="1">
      <alignment horizontal="center" vertical="center"/>
    </xf>
    <xf numFmtId="166" fontId="25" fillId="0" borderId="7" xfId="6" applyNumberFormat="1" applyBorder="1" applyAlignment="1">
      <alignment horizontal="center" vertical="center"/>
    </xf>
    <xf numFmtId="166" fontId="25" fillId="0" borderId="24" xfId="6" applyNumberFormat="1" applyBorder="1" applyAlignment="1">
      <alignment horizontal="center" vertical="center"/>
    </xf>
    <xf numFmtId="1" fontId="25" fillId="0" borderId="25" xfId="6" applyNumberFormat="1" applyBorder="1" applyAlignment="1">
      <alignment horizontal="center" vertical="center"/>
    </xf>
  </cellXfs>
  <cellStyles count="11">
    <cellStyle name="20% - Colore 3" xfId="5" builtinId="38"/>
    <cellStyle name="Colore 5 2" xfId="3" xr:uid="{112DCE29-7E47-4515-879B-88888036A9E0}"/>
    <cellStyle name="Colore 5 3" xfId="8" xr:uid="{6B62795D-A2EC-4DB6-A0EE-B57B8FE4724A}"/>
    <cellStyle name="Normale" xfId="0" builtinId="0"/>
    <cellStyle name="Normale 2" xfId="2" xr:uid="{ECF01691-E169-4E32-B545-F5CA43712B0E}"/>
    <cellStyle name="Normale 4" xfId="6" xr:uid="{E0EF8F6A-C6AA-4150-82BF-20930C872F2B}"/>
    <cellStyle name="Normale 4 2" xfId="10" xr:uid="{70D2023C-71F2-4EDD-8DA0-C8448E4511C6}"/>
    <cellStyle name="Testo descrittivo 2" xfId="9" xr:uid="{F4F842E7-E4CF-4742-BB51-77E8145FEE2F}"/>
    <cellStyle name="Titolo 5" xfId="1" xr:uid="{B69598B7-B9F2-4638-84F7-FC550ACC5EBA}"/>
    <cellStyle name="Titolo 6" xfId="7" xr:uid="{96748ED3-4E3D-4635-866A-7D4805ADCD30}"/>
    <cellStyle name="Valore valido" xfId="4" builtinId="26"/>
  </cellStyles>
  <dxfs count="0"/>
  <tableStyles count="0" defaultTableStyle="TableStyleMedium2" defaultPivotStyle="PivotStyleLight16"/>
  <colors>
    <mruColors>
      <color rgb="FFC6EFCE"/>
      <color rgb="FFCCFFCC"/>
      <color rgb="FF006100"/>
      <color rgb="FFFFCCCC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22" fmlaLink="$A$8" fmlaRange="$N$7:$N$17" noThreeD="1" sel="6" val="3"/>
</file>

<file path=xl/ctrlProps/ctrlProp2.xml><?xml version="1.0" encoding="utf-8"?>
<formControlPr xmlns="http://schemas.microsoft.com/office/spreadsheetml/2009/9/main" objectType="Drop" dropStyle="combo" dx="22" fmlaLink="$A$10" fmlaRange="$O$7:$O$16" noThreeD="1" sel="6" val="2"/>
</file>

<file path=xl/ctrlProps/ctrlProp3.xml><?xml version="1.0" encoding="utf-8"?>
<formControlPr xmlns="http://schemas.microsoft.com/office/spreadsheetml/2009/9/main" objectType="Drop" dropStyle="combo" dx="22" fmlaLink="$A$12" fmlaRange="$N$18:$N$19" noThreeD="1" sel="1" val="0"/>
</file>

<file path=xl/ctrlProps/ctrlProp4.xml><?xml version="1.0" encoding="utf-8"?>
<formControlPr xmlns="http://schemas.microsoft.com/office/spreadsheetml/2009/9/main" objectType="Drop" dropStyle="combo" dx="22" fmlaLink="$A$13" fmlaRange="$O$18:$O$19" noThreeD="1" sel="2" val="0"/>
</file>

<file path=xl/ctrlProps/ctrlProp5.xml><?xml version="1.0" encoding="utf-8"?>
<formControlPr xmlns="http://schemas.microsoft.com/office/spreadsheetml/2009/9/main" objectType="Drop" dropStyle="combo" dx="22" fmlaLink="$A$15" fmlaRange="$P$8:$P$9" noThreeD="1" sel="1" val="0"/>
</file>

<file path=xl/ctrlProps/ctrlProp6.xml><?xml version="1.0" encoding="utf-8"?>
<formControlPr xmlns="http://schemas.microsoft.com/office/spreadsheetml/2009/9/main" objectType="Drop" dropStyle="combo" dx="22" fmlaLink="$A$16" fmlaRange="$P$8:$P$9" noThreeD="1" sel="1" val="0"/>
</file>

<file path=xl/ctrlProps/ctrlProp7.xml><?xml version="1.0" encoding="utf-8"?>
<formControlPr xmlns="http://schemas.microsoft.com/office/spreadsheetml/2009/9/main" objectType="Drop" dropStyle="combo" dx="22" fmlaLink="$A$19" fmlaRange="$P$10:$P$16" noThreeD="1" sel="4" val="0"/>
</file>

<file path=xl/ctrlProps/ctrlProp8.xml><?xml version="1.0" encoding="utf-8"?>
<formControlPr xmlns="http://schemas.microsoft.com/office/spreadsheetml/2009/9/main" objectType="Drop" dropStyle="combo" dx="22" fmlaLink="$A$20" fmlaRange="$P$10:$P$16" noThreeD="1" sel="5" val="0"/>
</file>

<file path=xl/ctrlProps/ctrlProp9.xml><?xml version="1.0" encoding="utf-8"?>
<formControlPr xmlns="http://schemas.microsoft.com/office/spreadsheetml/2009/9/main" objectType="Drop" dropStyle="combo" dx="22" fmlaLink="$A$3" fmlaRange="$N$3:$N$6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2331720</xdr:colOff>
          <xdr:row>7</xdr:row>
          <xdr:rowOff>0</xdr:rowOff>
        </xdr:from>
        <xdr:to>
          <xdr:col>7</xdr:col>
          <xdr:colOff>0</xdr:colOff>
          <xdr:row>8</xdr:row>
          <xdr:rowOff>0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E413B4E8-5CFE-4F0B-B30A-D793398A5D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2331720</xdr:colOff>
          <xdr:row>9</xdr:row>
          <xdr:rowOff>0</xdr:rowOff>
        </xdr:from>
        <xdr:to>
          <xdr:col>7</xdr:col>
          <xdr:colOff>0</xdr:colOff>
          <xdr:row>10</xdr:row>
          <xdr:rowOff>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1CA28084-99AD-48D7-AE06-BDDBBFF359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2331720</xdr:colOff>
          <xdr:row>11</xdr:row>
          <xdr:rowOff>0</xdr:rowOff>
        </xdr:from>
        <xdr:to>
          <xdr:col>7</xdr:col>
          <xdr:colOff>0</xdr:colOff>
          <xdr:row>12</xdr:row>
          <xdr:rowOff>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FF782D-8AFA-488E-AFA5-42E596B0E2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0</xdr:colOff>
          <xdr:row>13</xdr:row>
          <xdr:rowOff>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773A4EF5-EC9B-4DBF-A990-126A1AD791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2316480</xdr:colOff>
          <xdr:row>14</xdr:row>
          <xdr:rowOff>0</xdr:rowOff>
        </xdr:from>
        <xdr:to>
          <xdr:col>7</xdr:col>
          <xdr:colOff>0</xdr:colOff>
          <xdr:row>15</xdr:row>
          <xdr:rowOff>0</xdr:rowOff>
        </xdr:to>
        <xdr:sp macro="" textlink="">
          <xdr:nvSpPr>
            <xdr:cNvPr id="8197" name="Drop Down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A30AC949-C35E-4CF2-9C11-C428B9050D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2316480</xdr:colOff>
          <xdr:row>15</xdr:row>
          <xdr:rowOff>0</xdr:rowOff>
        </xdr:from>
        <xdr:to>
          <xdr:col>7</xdr:col>
          <xdr:colOff>0</xdr:colOff>
          <xdr:row>16</xdr:row>
          <xdr:rowOff>0</xdr:rowOff>
        </xdr:to>
        <xdr:sp macro="" textlink="">
          <xdr:nvSpPr>
            <xdr:cNvPr id="8198" name="Drop Down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3785AF48-2FC4-4B7F-A4B3-88624FFECD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2316480</xdr:colOff>
          <xdr:row>18</xdr:row>
          <xdr:rowOff>0</xdr:rowOff>
        </xdr:from>
        <xdr:to>
          <xdr:col>7</xdr:col>
          <xdr:colOff>0</xdr:colOff>
          <xdr:row>19</xdr:row>
          <xdr:rowOff>0</xdr:rowOff>
        </xdr:to>
        <xdr:sp macro="" textlink="">
          <xdr:nvSpPr>
            <xdr:cNvPr id="8199" name="Drop Down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70485807-6000-4DD5-AE86-2B31A3CD80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2316480</xdr:colOff>
          <xdr:row>19</xdr:row>
          <xdr:rowOff>0</xdr:rowOff>
        </xdr:from>
        <xdr:to>
          <xdr:col>7</xdr:col>
          <xdr:colOff>0</xdr:colOff>
          <xdr:row>20</xdr:row>
          <xdr:rowOff>0</xdr:rowOff>
        </xdr:to>
        <xdr:sp macro="" textlink="">
          <xdr:nvSpPr>
            <xdr:cNvPr id="8200" name="Drop Down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558B149F-8E28-47EC-80A8-BB0EDB45DF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1889760</xdr:colOff>
          <xdr:row>2</xdr:row>
          <xdr:rowOff>0</xdr:rowOff>
        </xdr:from>
        <xdr:to>
          <xdr:col>6</xdr:col>
          <xdr:colOff>0</xdr:colOff>
          <xdr:row>3</xdr:row>
          <xdr:rowOff>0</xdr:rowOff>
        </xdr:to>
        <xdr:sp macro="" textlink="">
          <xdr:nvSpPr>
            <xdr:cNvPr id="8201" name="Drop Down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20CFD040-28EA-41E4-B172-17B77480A5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47625</xdr:colOff>
      <xdr:row>3</xdr:row>
      <xdr:rowOff>57150</xdr:rowOff>
    </xdr:from>
    <xdr:ext cx="2337628" cy="3077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sellaDiTest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15373350" y="762000"/>
              <a:ext cx="2337628" cy="3077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0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m:rPr>
                                <m:sty m:val="p"/>
                              </m:rPr>
                              <a:rPr lang="it-IT" sz="1000" b="0" i="0">
                                <a:latin typeface="Cambria Math" panose="02040503050406030204" pitchFamily="18" charset="0"/>
                              </a:rPr>
                              <m:t>mean</m:t>
                            </m:r>
                          </m:e>
                          <m:sup>
                            <m:r>
                              <a:rPr lang="it-IT" sz="10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it-IT" sz="1000" b="0" i="1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  <m:r>
                      <a:rPr lang="it-IT" sz="1000" b="0" i="1">
                        <a:latin typeface="Cambria Math" panose="02040503050406030204" pitchFamily="18" charset="0"/>
                      </a:rPr>
                      <m:t>−</m:t>
                    </m:r>
                    <m:f>
                      <m:fPr>
                        <m:ctrlPr>
                          <a:rPr lang="it-IT" sz="1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nom</m:t>
                        </m:r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adv</m:t>
                        </m:r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adv</m:t>
                        </m:r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fav</m:t>
                        </m:r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nom</m:t>
                        </m:r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fav</m:t>
                        </m:r>
                      </m:num>
                      <m:den>
                        <m:r>
                          <a:rPr lang="it-IT" sz="1000" b="0" i="1">
                            <a:latin typeface="Cambria Math" panose="02040503050406030204" pitchFamily="18" charset="0"/>
                          </a:rPr>
                          <m:t>6</m:t>
                        </m:r>
                      </m:den>
                    </m:f>
                  </m:oMath>
                </m:oMathPara>
              </a14:m>
              <a:endParaRPr lang="it-IT" sz="1000"/>
            </a:p>
          </xdr:txBody>
        </xdr:sp>
      </mc:Choice>
      <mc:Fallback xmlns="">
        <xdr:sp macro="" textlink="">
          <xdr:nvSpPr>
            <xdr:cNvPr id="4" name="CasellaDiTesto 3">
              <a:extLst>
                <a:ext uri="{FF2B5EF4-FFF2-40B4-BE49-F238E27FC236}">
                  <a16:creationId xmlns:a16="http://schemas.microsoft.com/office/drawing/2014/main" id="{B3461C72-2651-FC51-3D1F-77E3F375D37B}"/>
                </a:ext>
              </a:extLst>
            </xdr:cNvPr>
            <xdr:cNvSpPr txBox="1"/>
          </xdr:nvSpPr>
          <xdr:spPr>
            <a:xfrm>
              <a:off x="14154150" y="762000"/>
              <a:ext cx="2337628" cy="3077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000" b="0" i="0">
                  <a:latin typeface="Cambria Math" panose="02040503050406030204" pitchFamily="18" charset="0"/>
                </a:rPr>
                <a:t>mean^2/2−(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nom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adv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adv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fav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nom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fav)/</a:t>
              </a:r>
              <a:r>
                <a:rPr lang="it-IT" sz="1000" b="0" i="0">
                  <a:latin typeface="Cambria Math" panose="02040503050406030204" pitchFamily="18" charset="0"/>
                </a:rPr>
                <a:t>6</a:t>
              </a:r>
              <a:endParaRPr lang="it-IT" sz="1000"/>
            </a:p>
          </xdr:txBody>
        </xdr:sp>
      </mc:Fallback>
    </mc:AlternateContent>
    <xdr:clientData/>
  </xdr:oneCellAnchor>
  <xdr:oneCellAnchor>
    <xdr:from>
      <xdr:col>19</xdr:col>
      <xdr:colOff>152400</xdr:colOff>
      <xdr:row>1</xdr:row>
      <xdr:rowOff>85725</xdr:rowOff>
    </xdr:from>
    <xdr:ext cx="945259" cy="2925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asellaDiTes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16087725" y="352425"/>
              <a:ext cx="945259" cy="2925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nom</m:t>
                        </m:r>
                        <m: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adv</m:t>
                        </m:r>
                        <m: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fav</m:t>
                        </m:r>
                      </m:num>
                      <m:den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3</m:t>
                        </m:r>
                      </m:den>
                    </m:f>
                  </m:oMath>
                </m:oMathPara>
              </a14:m>
              <a:endParaRPr lang="it-IT" sz="1000"/>
            </a:p>
          </xdr:txBody>
        </xdr:sp>
      </mc:Choice>
      <mc:Fallback xmlns="">
        <xdr:sp macro="" textlink="">
          <xdr:nvSpPr>
            <xdr:cNvPr id="5" name="CasellaDiTesto 4">
              <a:extLst>
                <a:ext uri="{FF2B5EF4-FFF2-40B4-BE49-F238E27FC236}">
                  <a16:creationId xmlns:a16="http://schemas.microsoft.com/office/drawing/2014/main" id="{84C0081D-8F9C-BF80-0628-3F52196F01F4}"/>
                </a:ext>
              </a:extLst>
            </xdr:cNvPr>
            <xdr:cNvSpPr txBox="1"/>
          </xdr:nvSpPr>
          <xdr:spPr>
            <a:xfrm>
              <a:off x="14868525" y="352425"/>
              <a:ext cx="945259" cy="2925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nom+adv+fav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)/3</a:t>
              </a:r>
              <a:endParaRPr lang="it-IT" sz="1000"/>
            </a:p>
          </xdr:txBody>
        </xdr:sp>
      </mc:Fallback>
    </mc:AlternateContent>
    <xdr:clientData/>
  </xdr:oneCellAnchor>
  <xdr:oneCellAnchor>
    <xdr:from>
      <xdr:col>22</xdr:col>
      <xdr:colOff>266700</xdr:colOff>
      <xdr:row>3</xdr:row>
      <xdr:rowOff>57150</xdr:rowOff>
    </xdr:from>
    <xdr:ext cx="712118" cy="3077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asellaDiTes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18030825" y="762000"/>
              <a:ext cx="712118" cy="3077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0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it-IT" sz="10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m:rPr>
                                    <m:sty m:val="p"/>
                                  </m:rPr>
                                  <a:rPr lang="it-IT" sz="1000" b="0" i="0">
                                    <a:latin typeface="Cambria Math" panose="02040503050406030204" pitchFamily="18" charset="0"/>
                                  </a:rPr>
                                  <m:t>fav</m:t>
                                </m:r>
                                <m:r>
                                  <a:rPr lang="it-IT" sz="1000" b="0" i="0">
                                    <a:latin typeface="Cambria Math" panose="02040503050406030204" pitchFamily="18" charset="0"/>
                                  </a:rPr>
                                  <m:t>−</m:t>
                                </m:r>
                                <m:r>
                                  <m:rPr>
                                    <m:sty m:val="p"/>
                                  </m:rPr>
                                  <a:rPr lang="it-IT" sz="1000" b="0" i="0">
                                    <a:latin typeface="Cambria Math" panose="02040503050406030204" pitchFamily="18" charset="0"/>
                                  </a:rPr>
                                  <m:t>adv</m:t>
                                </m:r>
                              </m:e>
                            </m:d>
                          </m:e>
                          <m:sup>
                            <m:r>
                              <a:rPr lang="it-IT" sz="10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it-IT" sz="10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</m:oMath>
                </m:oMathPara>
              </a14:m>
              <a:endParaRPr lang="it-IT" sz="1000"/>
            </a:p>
          </xdr:txBody>
        </xdr:sp>
      </mc:Choice>
      <mc:Fallback xmlns="">
        <xdr:sp macro="" textlink="">
          <xdr:nvSpPr>
            <xdr:cNvPr id="6" name="CasellaDiTesto 5">
              <a:extLst>
                <a:ext uri="{FF2B5EF4-FFF2-40B4-BE49-F238E27FC236}">
                  <a16:creationId xmlns:a16="http://schemas.microsoft.com/office/drawing/2014/main" id="{98F6071F-0E8C-46B0-BD72-193DFBEA539D}"/>
                </a:ext>
              </a:extLst>
            </xdr:cNvPr>
            <xdr:cNvSpPr txBox="1"/>
          </xdr:nvSpPr>
          <xdr:spPr>
            <a:xfrm>
              <a:off x="16811625" y="762000"/>
              <a:ext cx="712118" cy="3077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000" b="0" i="0">
                  <a:latin typeface="Cambria Math" panose="02040503050406030204" pitchFamily="18" charset="0"/>
                </a:rPr>
                <a:t>(fav−adv)^2/12</a:t>
              </a:r>
              <a:endParaRPr lang="it-IT" sz="1000"/>
            </a:p>
          </xdr:txBody>
        </xdr:sp>
      </mc:Fallback>
    </mc:AlternateContent>
    <xdr:clientData/>
  </xdr:oneCellAnchor>
  <xdr:oneCellAnchor>
    <xdr:from>
      <xdr:col>22</xdr:col>
      <xdr:colOff>333375</xdr:colOff>
      <xdr:row>1</xdr:row>
      <xdr:rowOff>85725</xdr:rowOff>
    </xdr:from>
    <xdr:ext cx="546175" cy="2925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asellaDiTes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18097500" y="352425"/>
              <a:ext cx="546175" cy="2925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adv</m:t>
                        </m:r>
                        <m: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fav</m:t>
                        </m:r>
                      </m:num>
                      <m:den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it-IT" sz="1000"/>
            </a:p>
          </xdr:txBody>
        </xdr:sp>
      </mc:Choice>
      <mc:Fallback xmlns="">
        <xdr:sp macro="" textlink="">
          <xdr:nvSpPr>
            <xdr:cNvPr id="7" name="CasellaDiTesto 6">
              <a:extLst>
                <a:ext uri="{FF2B5EF4-FFF2-40B4-BE49-F238E27FC236}">
                  <a16:creationId xmlns:a16="http://schemas.microsoft.com/office/drawing/2014/main" id="{0BB826DC-9522-4AF2-9318-E16814017492}"/>
                </a:ext>
              </a:extLst>
            </xdr:cNvPr>
            <xdr:cNvSpPr txBox="1"/>
          </xdr:nvSpPr>
          <xdr:spPr>
            <a:xfrm>
              <a:off x="16878300" y="352425"/>
              <a:ext cx="546175" cy="2925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adv+fav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)/2</a:t>
              </a:r>
              <a:endParaRPr lang="it-IT" sz="1000"/>
            </a:p>
          </xdr:txBody>
        </xdr:sp>
      </mc:Fallback>
    </mc:AlternateContent>
    <xdr:clientData/>
  </xdr:oneCellAnchor>
  <xdr:oneCellAnchor>
    <xdr:from>
      <xdr:col>24</xdr:col>
      <xdr:colOff>257175</xdr:colOff>
      <xdr:row>3</xdr:row>
      <xdr:rowOff>57150</xdr:rowOff>
    </xdr:from>
    <xdr:ext cx="709745" cy="3117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asellaDiTesto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19240500" y="762000"/>
              <a:ext cx="709745" cy="3117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0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it-IT" sz="10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m:rPr>
                                    <m:sty m:val="p"/>
                                  </m:rPr>
                                  <a:rPr lang="it-IT" sz="1000" b="0" i="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fav</m:t>
                                </m:r>
                                <m:r>
                                  <a:rPr lang="it-IT" sz="1000" b="0" i="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m:rPr>
                                    <m:sty m:val="p"/>
                                  </m:rPr>
                                  <a:rPr lang="it-IT" sz="1000" b="0" i="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adv</m:t>
                                </m:r>
                              </m:e>
                            </m:d>
                          </m:e>
                          <m:sup>
                            <m:r>
                              <a:rPr lang="it-IT" sz="10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36</m:t>
                        </m:r>
                      </m:den>
                    </m:f>
                  </m:oMath>
                </m:oMathPara>
              </a14:m>
              <a:endParaRPr lang="it-IT" sz="1000"/>
            </a:p>
          </xdr:txBody>
        </xdr:sp>
      </mc:Choice>
      <mc:Fallback xmlns="">
        <xdr:sp macro="" textlink="">
          <xdr:nvSpPr>
            <xdr:cNvPr id="8" name="CasellaDiTesto 7">
              <a:extLst>
                <a:ext uri="{FF2B5EF4-FFF2-40B4-BE49-F238E27FC236}">
                  <a16:creationId xmlns:a16="http://schemas.microsoft.com/office/drawing/2014/main" id="{2D874886-3559-4377-B3F3-CCC64B065AAC}"/>
                </a:ext>
              </a:extLst>
            </xdr:cNvPr>
            <xdr:cNvSpPr txBox="1"/>
          </xdr:nvSpPr>
          <xdr:spPr>
            <a:xfrm>
              <a:off x="18021300" y="762000"/>
              <a:ext cx="709745" cy="3117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(fav−adv)^2/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36</a:t>
              </a:r>
              <a:endParaRPr lang="it-IT" sz="1000"/>
            </a:p>
          </xdr:txBody>
        </xdr:sp>
      </mc:Fallback>
    </mc:AlternateContent>
    <xdr:clientData/>
  </xdr:oneCellAnchor>
  <xdr:oneCellAnchor>
    <xdr:from>
      <xdr:col>24</xdr:col>
      <xdr:colOff>323850</xdr:colOff>
      <xdr:row>1</xdr:row>
      <xdr:rowOff>85725</xdr:rowOff>
    </xdr:from>
    <xdr:ext cx="546175" cy="2915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asellaDiTesto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19307175" y="352425"/>
              <a:ext cx="546175" cy="2915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adv</m:t>
                        </m:r>
                        <m: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fav</m:t>
                        </m:r>
                      </m:num>
                      <m:den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it-IT" sz="1000"/>
            </a:p>
          </xdr:txBody>
        </xdr:sp>
      </mc:Choice>
      <mc:Fallback xmlns="">
        <xdr:sp macro="" textlink="">
          <xdr:nvSpPr>
            <xdr:cNvPr id="9" name="CasellaDiTesto 8">
              <a:extLst>
                <a:ext uri="{FF2B5EF4-FFF2-40B4-BE49-F238E27FC236}">
                  <a16:creationId xmlns:a16="http://schemas.microsoft.com/office/drawing/2014/main" id="{22A8AF9B-F0B4-4C9A-BEDC-454184DD6D05}"/>
                </a:ext>
              </a:extLst>
            </xdr:cNvPr>
            <xdr:cNvSpPr txBox="1"/>
          </xdr:nvSpPr>
          <xdr:spPr>
            <a:xfrm>
              <a:off x="18087975" y="352425"/>
              <a:ext cx="546175" cy="2915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adv+fav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)/2</a:t>
              </a:r>
              <a:endParaRPr lang="it-IT" sz="10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47625</xdr:colOff>
      <xdr:row>3</xdr:row>
      <xdr:rowOff>57150</xdr:rowOff>
    </xdr:from>
    <xdr:ext cx="2337628" cy="3077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asellaDiTesto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SpPr txBox="1"/>
          </xdr:nvSpPr>
          <xdr:spPr>
            <a:xfrm>
              <a:off x="15373350" y="762000"/>
              <a:ext cx="2337628" cy="3077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0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m:rPr>
                                <m:sty m:val="p"/>
                              </m:rPr>
                              <a:rPr lang="it-IT" sz="1000" b="0" i="0">
                                <a:latin typeface="Cambria Math" panose="02040503050406030204" pitchFamily="18" charset="0"/>
                              </a:rPr>
                              <m:t>mean</m:t>
                            </m:r>
                          </m:e>
                          <m:sup>
                            <m:r>
                              <a:rPr lang="it-IT" sz="10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it-IT" sz="1000" b="0" i="1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  <m:r>
                      <a:rPr lang="it-IT" sz="1000" b="0" i="1">
                        <a:latin typeface="Cambria Math" panose="02040503050406030204" pitchFamily="18" charset="0"/>
                      </a:rPr>
                      <m:t>−</m:t>
                    </m:r>
                    <m:f>
                      <m:fPr>
                        <m:ctrlPr>
                          <a:rPr lang="it-IT" sz="1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nom</m:t>
                        </m:r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adv</m:t>
                        </m:r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adv</m:t>
                        </m:r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fav</m:t>
                        </m:r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nom</m:t>
                        </m:r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fav</m:t>
                        </m:r>
                      </m:num>
                      <m:den>
                        <m:r>
                          <a:rPr lang="it-IT" sz="1000" b="0" i="1">
                            <a:latin typeface="Cambria Math" panose="02040503050406030204" pitchFamily="18" charset="0"/>
                          </a:rPr>
                          <m:t>6</m:t>
                        </m:r>
                      </m:den>
                    </m:f>
                  </m:oMath>
                </m:oMathPara>
              </a14:m>
              <a:endParaRPr lang="it-IT" sz="1000"/>
            </a:p>
          </xdr:txBody>
        </xdr:sp>
      </mc:Choice>
      <mc:Fallback xmlns="">
        <xdr:sp macro="" textlink="">
          <xdr:nvSpPr>
            <xdr:cNvPr id="6" name="CasellaDiTesto 5">
              <a:extLst>
                <a:ext uri="{FF2B5EF4-FFF2-40B4-BE49-F238E27FC236}">
                  <a16:creationId xmlns:a16="http://schemas.microsoft.com/office/drawing/2014/main" id="{94FBFDA8-48F0-42FB-8F3A-A034CA3C9C52}"/>
                </a:ext>
              </a:extLst>
            </xdr:cNvPr>
            <xdr:cNvSpPr txBox="1"/>
          </xdr:nvSpPr>
          <xdr:spPr>
            <a:xfrm>
              <a:off x="14154150" y="762000"/>
              <a:ext cx="2337628" cy="3077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000" b="0" i="0">
                  <a:latin typeface="Cambria Math" panose="02040503050406030204" pitchFamily="18" charset="0"/>
                </a:rPr>
                <a:t>mean^2/2−(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nom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adv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adv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fav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nom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fav)/</a:t>
              </a:r>
              <a:r>
                <a:rPr lang="it-IT" sz="1000" b="0" i="0">
                  <a:latin typeface="Cambria Math" panose="02040503050406030204" pitchFamily="18" charset="0"/>
                </a:rPr>
                <a:t>6</a:t>
              </a:r>
              <a:endParaRPr lang="it-IT" sz="1000"/>
            </a:p>
          </xdr:txBody>
        </xdr:sp>
      </mc:Fallback>
    </mc:AlternateContent>
    <xdr:clientData/>
  </xdr:oneCellAnchor>
  <xdr:oneCellAnchor>
    <xdr:from>
      <xdr:col>19</xdr:col>
      <xdr:colOff>152400</xdr:colOff>
      <xdr:row>1</xdr:row>
      <xdr:rowOff>85725</xdr:rowOff>
    </xdr:from>
    <xdr:ext cx="945259" cy="2925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asellaDiTesto 6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 txBox="1"/>
          </xdr:nvSpPr>
          <xdr:spPr>
            <a:xfrm>
              <a:off x="16087725" y="352425"/>
              <a:ext cx="945259" cy="2925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nom</m:t>
                        </m:r>
                        <m: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adv</m:t>
                        </m:r>
                        <m: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fav</m:t>
                        </m:r>
                      </m:num>
                      <m:den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3</m:t>
                        </m:r>
                      </m:den>
                    </m:f>
                  </m:oMath>
                </m:oMathPara>
              </a14:m>
              <a:endParaRPr lang="it-IT" sz="1000"/>
            </a:p>
          </xdr:txBody>
        </xdr:sp>
      </mc:Choice>
      <mc:Fallback xmlns="">
        <xdr:sp macro="" textlink="">
          <xdr:nvSpPr>
            <xdr:cNvPr id="7" name="CasellaDiTesto 6">
              <a:extLst>
                <a:ext uri="{FF2B5EF4-FFF2-40B4-BE49-F238E27FC236}">
                  <a16:creationId xmlns:a16="http://schemas.microsoft.com/office/drawing/2014/main" id="{1B81782C-DC6E-4196-80CB-8BBEC4BC4878}"/>
                </a:ext>
              </a:extLst>
            </xdr:cNvPr>
            <xdr:cNvSpPr txBox="1"/>
          </xdr:nvSpPr>
          <xdr:spPr>
            <a:xfrm>
              <a:off x="14868525" y="352425"/>
              <a:ext cx="945259" cy="2925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nom+adv+fav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)/3</a:t>
              </a:r>
              <a:endParaRPr lang="it-IT" sz="1000"/>
            </a:p>
          </xdr:txBody>
        </xdr:sp>
      </mc:Fallback>
    </mc:AlternateContent>
    <xdr:clientData/>
  </xdr:oneCellAnchor>
  <xdr:oneCellAnchor>
    <xdr:from>
      <xdr:col>22</xdr:col>
      <xdr:colOff>266700</xdr:colOff>
      <xdr:row>3</xdr:row>
      <xdr:rowOff>57150</xdr:rowOff>
    </xdr:from>
    <xdr:ext cx="712118" cy="30777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asellaDiTesto 7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SpPr txBox="1"/>
          </xdr:nvSpPr>
          <xdr:spPr>
            <a:xfrm>
              <a:off x="18030825" y="762000"/>
              <a:ext cx="712118" cy="3077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0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it-IT" sz="10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m:rPr>
                                    <m:sty m:val="p"/>
                                  </m:rPr>
                                  <a:rPr lang="it-IT" sz="1000" b="0" i="0">
                                    <a:latin typeface="Cambria Math" panose="02040503050406030204" pitchFamily="18" charset="0"/>
                                  </a:rPr>
                                  <m:t>fav</m:t>
                                </m:r>
                                <m:r>
                                  <a:rPr lang="it-IT" sz="1000" b="0" i="0">
                                    <a:latin typeface="Cambria Math" panose="02040503050406030204" pitchFamily="18" charset="0"/>
                                  </a:rPr>
                                  <m:t>−</m:t>
                                </m:r>
                                <m:r>
                                  <m:rPr>
                                    <m:sty m:val="p"/>
                                  </m:rPr>
                                  <a:rPr lang="it-IT" sz="1000" b="0" i="0">
                                    <a:latin typeface="Cambria Math" panose="02040503050406030204" pitchFamily="18" charset="0"/>
                                  </a:rPr>
                                  <m:t>adv</m:t>
                                </m:r>
                              </m:e>
                            </m:d>
                          </m:e>
                          <m:sup>
                            <m:r>
                              <a:rPr lang="it-IT" sz="10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it-IT" sz="10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</m:oMath>
                </m:oMathPara>
              </a14:m>
              <a:endParaRPr lang="it-IT" sz="1000"/>
            </a:p>
          </xdr:txBody>
        </xdr:sp>
      </mc:Choice>
      <mc:Fallback xmlns="">
        <xdr:sp macro="" textlink="">
          <xdr:nvSpPr>
            <xdr:cNvPr id="8" name="CasellaDiTesto 7">
              <a:extLst>
                <a:ext uri="{FF2B5EF4-FFF2-40B4-BE49-F238E27FC236}">
                  <a16:creationId xmlns:a16="http://schemas.microsoft.com/office/drawing/2014/main" id="{56601E79-E54F-4DD8-B217-CAB37E6EB014}"/>
                </a:ext>
              </a:extLst>
            </xdr:cNvPr>
            <xdr:cNvSpPr txBox="1"/>
          </xdr:nvSpPr>
          <xdr:spPr>
            <a:xfrm>
              <a:off x="16811625" y="762000"/>
              <a:ext cx="712118" cy="3077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000" b="0" i="0">
                  <a:latin typeface="Cambria Math" panose="02040503050406030204" pitchFamily="18" charset="0"/>
                </a:rPr>
                <a:t>(fav−adv)^2/12</a:t>
              </a:r>
              <a:endParaRPr lang="it-IT" sz="1000"/>
            </a:p>
          </xdr:txBody>
        </xdr:sp>
      </mc:Fallback>
    </mc:AlternateContent>
    <xdr:clientData/>
  </xdr:oneCellAnchor>
  <xdr:oneCellAnchor>
    <xdr:from>
      <xdr:col>22</xdr:col>
      <xdr:colOff>333375</xdr:colOff>
      <xdr:row>1</xdr:row>
      <xdr:rowOff>85725</xdr:rowOff>
    </xdr:from>
    <xdr:ext cx="546175" cy="2925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asellaDiTesto 8">
              <a:extLst>
                <a:ext uri="{FF2B5EF4-FFF2-40B4-BE49-F238E27FC236}">
                  <a16:creationId xmlns:a16="http://schemas.microsoft.com/office/drawing/2014/main" id="{00000000-0008-0000-0200-000009000000}"/>
                </a:ext>
              </a:extLst>
            </xdr:cNvPr>
            <xdr:cNvSpPr txBox="1"/>
          </xdr:nvSpPr>
          <xdr:spPr>
            <a:xfrm>
              <a:off x="18097500" y="352425"/>
              <a:ext cx="546175" cy="2925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adv</m:t>
                        </m:r>
                        <m: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fav</m:t>
                        </m:r>
                      </m:num>
                      <m:den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it-IT" sz="1000"/>
            </a:p>
          </xdr:txBody>
        </xdr:sp>
      </mc:Choice>
      <mc:Fallback xmlns="">
        <xdr:sp macro="" textlink="">
          <xdr:nvSpPr>
            <xdr:cNvPr id="9" name="CasellaDiTesto 8">
              <a:extLst>
                <a:ext uri="{FF2B5EF4-FFF2-40B4-BE49-F238E27FC236}">
                  <a16:creationId xmlns:a16="http://schemas.microsoft.com/office/drawing/2014/main" id="{FA82A914-4804-453D-898D-47379A18584F}"/>
                </a:ext>
              </a:extLst>
            </xdr:cNvPr>
            <xdr:cNvSpPr txBox="1"/>
          </xdr:nvSpPr>
          <xdr:spPr>
            <a:xfrm>
              <a:off x="16878300" y="352425"/>
              <a:ext cx="546175" cy="2925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adv+fav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)/2</a:t>
              </a:r>
              <a:endParaRPr lang="it-IT" sz="1000"/>
            </a:p>
          </xdr:txBody>
        </xdr:sp>
      </mc:Fallback>
    </mc:AlternateContent>
    <xdr:clientData/>
  </xdr:oneCellAnchor>
  <xdr:oneCellAnchor>
    <xdr:from>
      <xdr:col>24</xdr:col>
      <xdr:colOff>257175</xdr:colOff>
      <xdr:row>3</xdr:row>
      <xdr:rowOff>57150</xdr:rowOff>
    </xdr:from>
    <xdr:ext cx="709745" cy="3117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asellaDiTesto 9">
              <a:extLst>
                <a:ext uri="{FF2B5EF4-FFF2-40B4-BE49-F238E27FC236}">
                  <a16:creationId xmlns:a16="http://schemas.microsoft.com/office/drawing/2014/main" id="{00000000-0008-0000-0200-00000A000000}"/>
                </a:ext>
              </a:extLst>
            </xdr:cNvPr>
            <xdr:cNvSpPr txBox="1"/>
          </xdr:nvSpPr>
          <xdr:spPr>
            <a:xfrm>
              <a:off x="19240500" y="762000"/>
              <a:ext cx="709745" cy="3117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0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it-IT" sz="10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m:rPr>
                                    <m:sty m:val="p"/>
                                  </m:rPr>
                                  <a:rPr lang="it-IT" sz="1000" b="0" i="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fav</m:t>
                                </m:r>
                                <m:r>
                                  <a:rPr lang="it-IT" sz="1000" b="0" i="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m:rPr>
                                    <m:sty m:val="p"/>
                                  </m:rPr>
                                  <a:rPr lang="it-IT" sz="1000" b="0" i="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adv</m:t>
                                </m:r>
                              </m:e>
                            </m:d>
                          </m:e>
                          <m:sup>
                            <m:r>
                              <a:rPr lang="it-IT" sz="10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36</m:t>
                        </m:r>
                      </m:den>
                    </m:f>
                  </m:oMath>
                </m:oMathPara>
              </a14:m>
              <a:endParaRPr lang="it-IT" sz="1000"/>
            </a:p>
          </xdr:txBody>
        </xdr:sp>
      </mc:Choice>
      <mc:Fallback xmlns="">
        <xdr:sp macro="" textlink="">
          <xdr:nvSpPr>
            <xdr:cNvPr id="10" name="CasellaDiTesto 9">
              <a:extLst>
                <a:ext uri="{FF2B5EF4-FFF2-40B4-BE49-F238E27FC236}">
                  <a16:creationId xmlns:a16="http://schemas.microsoft.com/office/drawing/2014/main" id="{A7630B74-B3B7-4A7E-90C9-51ED22958E66}"/>
                </a:ext>
              </a:extLst>
            </xdr:cNvPr>
            <xdr:cNvSpPr txBox="1"/>
          </xdr:nvSpPr>
          <xdr:spPr>
            <a:xfrm>
              <a:off x="18021300" y="762000"/>
              <a:ext cx="709745" cy="3117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(fav−adv)^2/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36</a:t>
              </a:r>
              <a:endParaRPr lang="it-IT" sz="1000"/>
            </a:p>
          </xdr:txBody>
        </xdr:sp>
      </mc:Fallback>
    </mc:AlternateContent>
    <xdr:clientData/>
  </xdr:oneCellAnchor>
  <xdr:oneCellAnchor>
    <xdr:from>
      <xdr:col>24</xdr:col>
      <xdr:colOff>323850</xdr:colOff>
      <xdr:row>1</xdr:row>
      <xdr:rowOff>85725</xdr:rowOff>
    </xdr:from>
    <xdr:ext cx="546175" cy="2915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asellaDiTesto 10">
              <a:extLst>
                <a:ext uri="{FF2B5EF4-FFF2-40B4-BE49-F238E27FC236}">
                  <a16:creationId xmlns:a16="http://schemas.microsoft.com/office/drawing/2014/main" id="{00000000-0008-0000-0200-00000B000000}"/>
                </a:ext>
              </a:extLst>
            </xdr:cNvPr>
            <xdr:cNvSpPr txBox="1"/>
          </xdr:nvSpPr>
          <xdr:spPr>
            <a:xfrm>
              <a:off x="19307175" y="352425"/>
              <a:ext cx="546175" cy="2915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adv</m:t>
                        </m:r>
                        <m: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it-IT" sz="10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fav</m:t>
                        </m:r>
                      </m:num>
                      <m:den>
                        <m:r>
                          <a:rPr lang="it-IT" sz="10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it-IT" sz="1000"/>
            </a:p>
          </xdr:txBody>
        </xdr:sp>
      </mc:Choice>
      <mc:Fallback xmlns="">
        <xdr:sp macro="" textlink="">
          <xdr:nvSpPr>
            <xdr:cNvPr id="11" name="CasellaDiTesto 10">
              <a:extLst>
                <a:ext uri="{FF2B5EF4-FFF2-40B4-BE49-F238E27FC236}">
                  <a16:creationId xmlns:a16="http://schemas.microsoft.com/office/drawing/2014/main" id="{DD7F8828-7D37-4DE6-A618-38F47AAA7531}"/>
                </a:ext>
              </a:extLst>
            </xdr:cNvPr>
            <xdr:cNvSpPr txBox="1"/>
          </xdr:nvSpPr>
          <xdr:spPr>
            <a:xfrm>
              <a:off x="18087975" y="352425"/>
              <a:ext cx="546175" cy="2915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adv+fav</a:t>
              </a:r>
              <a:r>
                <a:rPr lang="it-IT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)/2</a:t>
              </a:r>
              <a:endParaRPr lang="it-IT" sz="10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EB3BF-F196-4D6D-B24E-13F6395641E9}">
  <dimension ref="A1:T446"/>
  <sheetViews>
    <sheetView tabSelected="1" zoomScaleNormal="100" workbookViewId="0">
      <selection activeCell="L116" sqref="L116"/>
    </sheetView>
  </sheetViews>
  <sheetFormatPr defaultColWidth="9.109375" defaultRowHeight="14.4"/>
  <cols>
    <col min="1" max="1" width="6.109375" style="351" customWidth="1"/>
    <col min="2" max="5" width="3" style="351" customWidth="1"/>
    <col min="6" max="6" width="43.109375" style="351" customWidth="1"/>
    <col min="7" max="8" width="9.109375" style="351"/>
    <col min="9" max="11" width="11.33203125" style="351" customWidth="1"/>
    <col min="12" max="12" width="57.6640625" style="351" customWidth="1"/>
    <col min="13" max="13" width="9.33203125" style="303" customWidth="1"/>
    <col min="14" max="14" width="10.5546875" style="303" hidden="1" customWidth="1"/>
    <col min="15" max="15" width="12" style="303" hidden="1" customWidth="1"/>
    <col min="16" max="16" width="8.21875" style="303" hidden="1" customWidth="1"/>
    <col min="17" max="18" width="9.109375" style="303"/>
    <col min="19" max="19" width="9.6640625" style="303" bestFit="1" customWidth="1"/>
    <col min="20" max="16384" width="9.109375" style="303"/>
  </cols>
  <sheetData>
    <row r="1" spans="1:16" ht="21">
      <c r="A1" s="517" t="s">
        <v>43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  <c r="L1" s="519"/>
    </row>
    <row r="2" spans="1:16" ht="18" customHeight="1">
      <c r="A2" s="304" t="s">
        <v>7</v>
      </c>
      <c r="B2" s="520" t="s">
        <v>351</v>
      </c>
      <c r="C2" s="521"/>
      <c r="D2" s="521"/>
      <c r="E2" s="521"/>
      <c r="F2" s="305" t="s">
        <v>9</v>
      </c>
      <c r="G2" s="372" t="s">
        <v>6</v>
      </c>
      <c r="H2" s="372" t="s">
        <v>1</v>
      </c>
      <c r="I2" s="306"/>
      <c r="J2" s="306"/>
      <c r="K2" s="306"/>
      <c r="L2" s="307" t="s">
        <v>5</v>
      </c>
    </row>
    <row r="3" spans="1:16">
      <c r="A3" s="308">
        <v>1</v>
      </c>
      <c r="B3" s="499" t="s">
        <v>212</v>
      </c>
      <c r="C3" s="500"/>
      <c r="D3" s="500"/>
      <c r="E3" s="501"/>
      <c r="F3" s="309" t="s">
        <v>195</v>
      </c>
      <c r="G3" s="280"/>
      <c r="H3" s="310"/>
      <c r="I3" s="311" t="s">
        <v>14</v>
      </c>
      <c r="J3" s="312" t="s">
        <v>16</v>
      </c>
      <c r="K3" s="313" t="s">
        <v>15</v>
      </c>
      <c r="L3" s="522" t="s">
        <v>593</v>
      </c>
      <c r="N3" s="314" t="s">
        <v>469</v>
      </c>
      <c r="O3" s="315"/>
    </row>
    <row r="4" spans="1:16">
      <c r="A4" s="287"/>
      <c r="B4" s="316"/>
      <c r="C4" s="317"/>
      <c r="D4" s="317"/>
      <c r="E4" s="318"/>
      <c r="F4" s="319" t="s">
        <v>11</v>
      </c>
      <c r="G4" s="289" t="s">
        <v>29</v>
      </c>
      <c r="H4" s="310" t="s">
        <v>32</v>
      </c>
      <c r="I4" s="320"/>
      <c r="J4" s="524"/>
      <c r="K4" s="321" t="str">
        <f>IF($A$3=3,$O$5,"")</f>
        <v/>
      </c>
      <c r="L4" s="523"/>
      <c r="N4" s="323" t="s">
        <v>470</v>
      </c>
      <c r="O4" s="315"/>
    </row>
    <row r="5" spans="1:16">
      <c r="A5" s="287"/>
      <c r="B5" s="316"/>
      <c r="C5" s="317"/>
      <c r="D5" s="317"/>
      <c r="E5" s="318"/>
      <c r="F5" s="319" t="s">
        <v>12</v>
      </c>
      <c r="G5" s="289" t="s">
        <v>30</v>
      </c>
      <c r="H5" s="310" t="s">
        <v>32</v>
      </c>
      <c r="I5" s="320"/>
      <c r="J5" s="524"/>
      <c r="K5" s="281"/>
      <c r="L5" s="523"/>
      <c r="N5" s="324" t="s">
        <v>10</v>
      </c>
      <c r="O5" s="325">
        <v>0</v>
      </c>
    </row>
    <row r="6" spans="1:16">
      <c r="A6" s="287"/>
      <c r="B6" s="316"/>
      <c r="C6" s="317"/>
      <c r="D6" s="317"/>
      <c r="E6" s="318"/>
      <c r="F6" s="319" t="s">
        <v>13</v>
      </c>
      <c r="G6" s="280" t="s">
        <v>31</v>
      </c>
      <c r="H6" s="310" t="s">
        <v>33</v>
      </c>
      <c r="I6" s="537"/>
      <c r="J6" s="280"/>
      <c r="K6" s="326" t="str">
        <f>IF($A$3=3,$O$6,"")</f>
        <v/>
      </c>
      <c r="L6" s="523"/>
      <c r="N6" s="327" t="s">
        <v>471</v>
      </c>
      <c r="O6" s="328">
        <v>35786.011513112702</v>
      </c>
    </row>
    <row r="7" spans="1:16" ht="18" customHeight="1">
      <c r="A7" s="304" t="s">
        <v>7</v>
      </c>
      <c r="B7" s="525" t="s">
        <v>351</v>
      </c>
      <c r="C7" s="525"/>
      <c r="D7" s="525"/>
      <c r="E7" s="525"/>
      <c r="F7" s="305" t="s">
        <v>17</v>
      </c>
      <c r="G7" s="306"/>
      <c r="H7" s="306"/>
      <c r="I7" s="306"/>
      <c r="J7" s="306"/>
      <c r="K7" s="306"/>
      <c r="L7" s="307" t="s">
        <v>5</v>
      </c>
      <c r="N7" s="314" t="s">
        <v>21</v>
      </c>
      <c r="O7" s="314" t="s">
        <v>21</v>
      </c>
    </row>
    <row r="8" spans="1:16" ht="14.4" customHeight="1">
      <c r="A8" s="308">
        <v>6</v>
      </c>
      <c r="B8" s="499" t="s">
        <v>213</v>
      </c>
      <c r="C8" s="500"/>
      <c r="D8" s="500"/>
      <c r="E8" s="501"/>
      <c r="F8" s="508" t="s">
        <v>194</v>
      </c>
      <c r="G8" s="509"/>
      <c r="H8" s="329" t="s">
        <v>18</v>
      </c>
      <c r="I8" s="330" t="s">
        <v>19</v>
      </c>
      <c r="J8" s="330" t="s">
        <v>20</v>
      </c>
      <c r="K8" s="331"/>
      <c r="L8" s="514" t="s">
        <v>596</v>
      </c>
      <c r="N8" s="323" t="s">
        <v>22</v>
      </c>
      <c r="O8" s="323" t="s">
        <v>22</v>
      </c>
      <c r="P8" s="332" t="s">
        <v>39</v>
      </c>
    </row>
    <row r="9" spans="1:16">
      <c r="A9" s="308"/>
      <c r="B9" s="499" t="s">
        <v>214</v>
      </c>
      <c r="C9" s="500"/>
      <c r="D9" s="500"/>
      <c r="E9" s="501"/>
      <c r="F9" s="515" t="s">
        <v>201</v>
      </c>
      <c r="G9" s="516"/>
      <c r="H9" s="333" t="str">
        <f ca="1">OFFSET($O$20,1,MATCH($K$11,$O$20:$P$20,0)-1,1,1)</f>
        <v>Yes</v>
      </c>
      <c r="I9" s="334" t="s">
        <v>38</v>
      </c>
      <c r="J9" s="334" t="s">
        <v>38</v>
      </c>
      <c r="K9" s="335"/>
      <c r="L9" s="514"/>
      <c r="N9" s="323" t="s">
        <v>563</v>
      </c>
      <c r="O9" s="323" t="s">
        <v>563</v>
      </c>
      <c r="P9" s="336" t="s">
        <v>40</v>
      </c>
    </row>
    <row r="10" spans="1:16" ht="14.4" customHeight="1">
      <c r="A10" s="308">
        <v>6</v>
      </c>
      <c r="B10" s="499" t="s">
        <v>215</v>
      </c>
      <c r="C10" s="500"/>
      <c r="D10" s="500"/>
      <c r="E10" s="501"/>
      <c r="F10" s="508" t="s">
        <v>196</v>
      </c>
      <c r="G10" s="509"/>
      <c r="H10" s="329" t="s">
        <v>26</v>
      </c>
      <c r="I10" s="330" t="s">
        <v>27</v>
      </c>
      <c r="J10" s="330" t="s">
        <v>28</v>
      </c>
      <c r="K10" s="337" t="s">
        <v>567</v>
      </c>
      <c r="L10" s="514" t="s">
        <v>592</v>
      </c>
      <c r="N10" s="323" t="s">
        <v>564</v>
      </c>
      <c r="O10" s="323" t="s">
        <v>564</v>
      </c>
      <c r="P10" s="338">
        <v>0.01</v>
      </c>
    </row>
    <row r="11" spans="1:16">
      <c r="A11" s="308"/>
      <c r="B11" s="499" t="s">
        <v>216</v>
      </c>
      <c r="C11" s="500"/>
      <c r="D11" s="500"/>
      <c r="E11" s="501"/>
      <c r="F11" s="515" t="s">
        <v>200</v>
      </c>
      <c r="G11" s="516"/>
      <c r="H11" s="339" t="str">
        <f>IF(OR(I9="Yes",J9="Yes"),"No","Yes")</f>
        <v>Yes</v>
      </c>
      <c r="I11" s="340" t="str">
        <f>IF(H11="Yes","No","Yes")</f>
        <v>No</v>
      </c>
      <c r="J11" s="341" t="s">
        <v>38</v>
      </c>
      <c r="K11" s="342" t="s">
        <v>38</v>
      </c>
      <c r="L11" s="514"/>
      <c r="N11" s="323" t="s">
        <v>565</v>
      </c>
      <c r="O11" s="323" t="s">
        <v>565</v>
      </c>
      <c r="P11" s="343">
        <v>1E-3</v>
      </c>
    </row>
    <row r="12" spans="1:16">
      <c r="A12" s="308">
        <v>1</v>
      </c>
      <c r="B12" s="499" t="s">
        <v>217</v>
      </c>
      <c r="C12" s="500"/>
      <c r="D12" s="500"/>
      <c r="E12" s="501"/>
      <c r="F12" s="508" t="s">
        <v>197</v>
      </c>
      <c r="G12" s="509"/>
      <c r="H12" s="344">
        <f ca="1">IF(H9="Yes",1,0)</f>
        <v>1</v>
      </c>
      <c r="I12" s="344">
        <f>IF(I9="Yes",1,0)</f>
        <v>0</v>
      </c>
      <c r="J12" s="344">
        <f>IF(J9="Yes",1,0)</f>
        <v>0</v>
      </c>
      <c r="K12" s="367" t="s">
        <v>569</v>
      </c>
      <c r="L12" s="345" t="s">
        <v>354</v>
      </c>
      <c r="N12" s="323" t="s">
        <v>589</v>
      </c>
      <c r="O12" s="323" t="s">
        <v>589</v>
      </c>
      <c r="P12" s="343">
        <v>1E-4</v>
      </c>
    </row>
    <row r="13" spans="1:16">
      <c r="A13" s="308">
        <v>2</v>
      </c>
      <c r="B13" s="499" t="s">
        <v>218</v>
      </c>
      <c r="C13" s="500"/>
      <c r="D13" s="500"/>
      <c r="E13" s="501"/>
      <c r="F13" s="510" t="s">
        <v>199</v>
      </c>
      <c r="G13" s="511"/>
      <c r="H13" s="344">
        <f>IF(H11="Yes",1,0)</f>
        <v>1</v>
      </c>
      <c r="I13" s="344">
        <f>IF(I11="Yes",1,0)</f>
        <v>0</v>
      </c>
      <c r="J13" s="344">
        <f>IF(J11="Yes",1,0)</f>
        <v>0</v>
      </c>
      <c r="K13" s="346">
        <f>IF(K11="Yes",1,0)</f>
        <v>0</v>
      </c>
      <c r="L13" s="347"/>
      <c r="N13" s="323" t="s">
        <v>588</v>
      </c>
      <c r="O13" s="323" t="s">
        <v>588</v>
      </c>
      <c r="P13" s="343">
        <v>1.0000000000000001E-5</v>
      </c>
    </row>
    <row r="14" spans="1:16">
      <c r="A14" s="308"/>
      <c r="B14" s="348"/>
      <c r="C14" s="349"/>
      <c r="D14" s="349"/>
      <c r="E14" s="350"/>
      <c r="F14" s="512" t="s">
        <v>198</v>
      </c>
      <c r="G14" s="513"/>
      <c r="K14" s="352"/>
      <c r="L14" s="347"/>
      <c r="N14" s="323" t="s">
        <v>612</v>
      </c>
      <c r="O14" s="323" t="s">
        <v>612</v>
      </c>
      <c r="P14" s="343">
        <v>9.9999999999999995E-7</v>
      </c>
    </row>
    <row r="15" spans="1:16">
      <c r="A15" s="308">
        <v>1</v>
      </c>
      <c r="B15" s="499" t="s">
        <v>219</v>
      </c>
      <c r="C15" s="500"/>
      <c r="D15" s="500"/>
      <c r="E15" s="501"/>
      <c r="F15" s="353" t="s">
        <v>192</v>
      </c>
      <c r="G15" s="354"/>
      <c r="H15" s="315"/>
      <c r="I15" s="489" t="s">
        <v>568</v>
      </c>
      <c r="J15" s="489"/>
      <c r="K15" s="367" t="s">
        <v>595</v>
      </c>
      <c r="L15" s="347"/>
      <c r="N15" s="323" t="s">
        <v>613</v>
      </c>
      <c r="O15" s="323" t="s">
        <v>613</v>
      </c>
      <c r="P15" s="343">
        <v>9.9999999999999995E-8</v>
      </c>
    </row>
    <row r="16" spans="1:16" ht="15" customHeight="1">
      <c r="A16" s="308">
        <v>1</v>
      </c>
      <c r="B16" s="499" t="s">
        <v>220</v>
      </c>
      <c r="C16" s="500"/>
      <c r="D16" s="500"/>
      <c r="E16" s="501"/>
      <c r="F16" s="355" t="s">
        <v>193</v>
      </c>
      <c r="G16" s="344">
        <f>IF(G14="Yes",1,0)</f>
        <v>0</v>
      </c>
      <c r="H16" s="330" t="s">
        <v>542</v>
      </c>
      <c r="I16" s="356" t="s">
        <v>510</v>
      </c>
      <c r="J16" s="356" t="s">
        <v>543</v>
      </c>
      <c r="K16" s="357" t="s">
        <v>591</v>
      </c>
      <c r="L16" s="502" t="s">
        <v>614</v>
      </c>
      <c r="N16" s="323" t="s">
        <v>25</v>
      </c>
      <c r="O16" s="328" t="s">
        <v>25</v>
      </c>
      <c r="P16" s="358">
        <v>1E-8</v>
      </c>
    </row>
    <row r="17" spans="1:20">
      <c r="A17" s="308">
        <f>MATCH($H$17,$N$20:$N$22,0)</f>
        <v>3</v>
      </c>
      <c r="B17" s="499" t="s">
        <v>566</v>
      </c>
      <c r="C17" s="500"/>
      <c r="D17" s="500"/>
      <c r="E17" s="501"/>
      <c r="F17" s="504" t="s">
        <v>202</v>
      </c>
      <c r="G17" s="505"/>
      <c r="H17" s="359" t="s">
        <v>590</v>
      </c>
      <c r="I17" s="360" t="s">
        <v>38</v>
      </c>
      <c r="J17" s="361" t="s">
        <v>38</v>
      </c>
      <c r="K17" s="362" t="s">
        <v>38</v>
      </c>
      <c r="L17" s="503"/>
      <c r="N17" s="328" t="s">
        <v>24</v>
      </c>
    </row>
    <row r="18" spans="1:20">
      <c r="A18" s="308"/>
      <c r="B18" s="363"/>
      <c r="C18" s="363"/>
      <c r="D18" s="363"/>
      <c r="E18" s="363"/>
      <c r="F18" s="506" t="s">
        <v>203</v>
      </c>
      <c r="G18" s="507"/>
      <c r="H18" s="364"/>
      <c r="I18" s="344">
        <f>MATCH(I17,$N$24:$N$29,0)</f>
        <v>1</v>
      </c>
      <c r="J18" s="344">
        <f>MATCH(J17,$N$30:$N$32,0)</f>
        <v>1</v>
      </c>
      <c r="K18" s="344">
        <f>MATCH(K17,O33:O61,0)</f>
        <v>1</v>
      </c>
      <c r="L18" s="291"/>
      <c r="N18" s="314" t="s">
        <v>35</v>
      </c>
      <c r="O18" s="314" t="s">
        <v>37</v>
      </c>
    </row>
    <row r="19" spans="1:20">
      <c r="A19" s="365">
        <v>4</v>
      </c>
      <c r="B19" s="488" t="s">
        <v>221</v>
      </c>
      <c r="C19" s="489"/>
      <c r="D19" s="489"/>
      <c r="E19" s="490"/>
      <c r="F19" s="355" t="s">
        <v>192</v>
      </c>
      <c r="G19" s="354"/>
      <c r="L19" s="291"/>
      <c r="N19" s="328" t="s">
        <v>36</v>
      </c>
      <c r="O19" s="328" t="s">
        <v>38</v>
      </c>
    </row>
    <row r="20" spans="1:20">
      <c r="A20" s="366">
        <v>5</v>
      </c>
      <c r="B20" s="491" t="s">
        <v>222</v>
      </c>
      <c r="C20" s="492"/>
      <c r="D20" s="492"/>
      <c r="E20" s="493"/>
      <c r="F20" s="353" t="s">
        <v>193</v>
      </c>
      <c r="G20" s="368"/>
      <c r="L20" s="369"/>
      <c r="N20" s="323" t="s">
        <v>545</v>
      </c>
      <c r="O20" s="370" t="s">
        <v>38</v>
      </c>
      <c r="P20" s="371" t="s">
        <v>37</v>
      </c>
    </row>
    <row r="21" spans="1:20" ht="18" customHeight="1">
      <c r="A21" s="304" t="s">
        <v>7</v>
      </c>
      <c r="B21" s="484" t="s">
        <v>8</v>
      </c>
      <c r="C21" s="484"/>
      <c r="D21" s="484"/>
      <c r="E21" s="484"/>
      <c r="F21" s="305" t="s">
        <v>0</v>
      </c>
      <c r="G21" s="372" t="s">
        <v>6</v>
      </c>
      <c r="H21" s="372" t="s">
        <v>1</v>
      </c>
      <c r="I21" s="372" t="s">
        <v>2</v>
      </c>
      <c r="J21" s="372" t="s">
        <v>3</v>
      </c>
      <c r="K21" s="372" t="s">
        <v>4</v>
      </c>
      <c r="L21" s="307" t="s">
        <v>5</v>
      </c>
      <c r="N21" s="323" t="s">
        <v>544</v>
      </c>
      <c r="O21" s="370" t="s">
        <v>37</v>
      </c>
      <c r="P21" s="371" t="s">
        <v>38</v>
      </c>
    </row>
    <row r="22" spans="1:20" ht="16.5" customHeight="1">
      <c r="A22" s="283"/>
      <c r="B22" s="284"/>
      <c r="C22" s="284"/>
      <c r="D22" s="284"/>
      <c r="E22" s="284"/>
      <c r="F22" s="285" t="s">
        <v>402</v>
      </c>
      <c r="G22" s="284"/>
      <c r="H22" s="284"/>
      <c r="I22" s="284"/>
      <c r="J22" s="284"/>
      <c r="K22" s="284"/>
      <c r="L22" s="286"/>
      <c r="N22" s="323" t="s">
        <v>590</v>
      </c>
      <c r="O22" s="373"/>
    </row>
    <row r="23" spans="1:20" ht="16.5" customHeight="1">
      <c r="A23" s="374">
        <f>IF(ISBLANK(I23),0,1)</f>
        <v>0</v>
      </c>
      <c r="B23" s="112">
        <v>1</v>
      </c>
      <c r="C23" s="375"/>
      <c r="D23" s="375"/>
      <c r="E23" s="376"/>
      <c r="F23" s="377" t="s">
        <v>356</v>
      </c>
      <c r="G23" s="29" t="s">
        <v>46</v>
      </c>
      <c r="H23" s="378" t="s">
        <v>47</v>
      </c>
      <c r="I23" s="379"/>
      <c r="J23" s="380"/>
      <c r="K23" s="381"/>
      <c r="L23" s="494" t="s">
        <v>477</v>
      </c>
      <c r="N23" s="370">
        <v>1</v>
      </c>
      <c r="O23" s="382">
        <v>2</v>
      </c>
      <c r="P23" s="371">
        <v>3</v>
      </c>
    </row>
    <row r="24" spans="1:20" ht="15.6">
      <c r="A24" s="374">
        <f>IF(ISBLANK(I24),0,1)</f>
        <v>0</v>
      </c>
      <c r="B24" s="112">
        <v>1</v>
      </c>
      <c r="C24" s="375"/>
      <c r="D24" s="375"/>
      <c r="E24" s="376"/>
      <c r="F24" s="377" t="s">
        <v>357</v>
      </c>
      <c r="G24" s="383" t="s">
        <v>48</v>
      </c>
      <c r="H24" s="384" t="s">
        <v>34</v>
      </c>
      <c r="I24" s="379"/>
      <c r="J24" s="380"/>
      <c r="K24" s="381"/>
      <c r="L24" s="495"/>
      <c r="N24" s="314" t="s">
        <v>38</v>
      </c>
      <c r="O24" s="280" t="s">
        <v>38</v>
      </c>
      <c r="P24" s="280" t="s">
        <v>38</v>
      </c>
      <c r="T24" s="385"/>
    </row>
    <row r="25" spans="1:20" ht="15" customHeight="1">
      <c r="A25" s="374">
        <f>IF(ISBLANK(I25),0,1)</f>
        <v>0</v>
      </c>
      <c r="B25" s="112">
        <v>1</v>
      </c>
      <c r="C25" s="386" t="s">
        <v>50</v>
      </c>
      <c r="D25" s="386"/>
      <c r="E25" s="387"/>
      <c r="F25" s="377" t="s">
        <v>359</v>
      </c>
      <c r="G25" s="29" t="s">
        <v>51</v>
      </c>
      <c r="H25" s="378" t="s">
        <v>52</v>
      </c>
      <c r="I25" s="379"/>
      <c r="J25" s="380"/>
      <c r="K25" s="380"/>
      <c r="L25" s="496"/>
      <c r="N25" s="323" t="s">
        <v>472</v>
      </c>
    </row>
    <row r="26" spans="1:20" ht="15" customHeight="1">
      <c r="A26" s="374">
        <f>IF(ISBLANK(I26),0,1)</f>
        <v>0</v>
      </c>
      <c r="B26" s="388"/>
      <c r="C26" s="375">
        <v>2</v>
      </c>
      <c r="D26" s="375"/>
      <c r="E26" s="387"/>
      <c r="F26" s="377" t="s">
        <v>360</v>
      </c>
      <c r="G26" s="29" t="s">
        <v>53</v>
      </c>
      <c r="H26" s="378" t="s">
        <v>52</v>
      </c>
      <c r="I26" s="379"/>
      <c r="J26" s="380"/>
      <c r="K26" s="380"/>
      <c r="L26" s="282" t="s">
        <v>511</v>
      </c>
      <c r="N26" s="323" t="s">
        <v>473</v>
      </c>
    </row>
    <row r="27" spans="1:20" ht="16.5" customHeight="1">
      <c r="A27" s="374">
        <f t="shared" ref="A27:A31" si="0">IF(ISBLANK(I27),0,1)</f>
        <v>0</v>
      </c>
      <c r="B27" s="112">
        <v>1</v>
      </c>
      <c r="C27" s="386" t="s">
        <v>50</v>
      </c>
      <c r="D27" s="375"/>
      <c r="E27" s="376"/>
      <c r="F27" s="377" t="s">
        <v>365</v>
      </c>
      <c r="G27" s="29" t="s">
        <v>57</v>
      </c>
      <c r="H27" s="378" t="s">
        <v>58</v>
      </c>
      <c r="I27" s="379"/>
      <c r="J27" s="380"/>
      <c r="K27" s="380"/>
      <c r="L27" s="282" t="s">
        <v>514</v>
      </c>
      <c r="N27" s="323" t="s">
        <v>474</v>
      </c>
    </row>
    <row r="28" spans="1:20" ht="16.5" customHeight="1">
      <c r="A28" s="374">
        <f>IF(ISBLANK(I28),0,1)</f>
        <v>0</v>
      </c>
      <c r="B28" s="112"/>
      <c r="C28" s="375">
        <v>2</v>
      </c>
      <c r="D28" s="375"/>
      <c r="E28" s="376"/>
      <c r="F28" s="377" t="s">
        <v>355</v>
      </c>
      <c r="G28" s="29" t="s">
        <v>44</v>
      </c>
      <c r="H28" s="378" t="s">
        <v>45</v>
      </c>
      <c r="I28" s="379"/>
      <c r="J28" s="380"/>
      <c r="K28" s="381"/>
      <c r="L28" s="322" t="s">
        <v>477</v>
      </c>
      <c r="N28" s="323" t="s">
        <v>475</v>
      </c>
    </row>
    <row r="29" spans="1:20" ht="16.5" customHeight="1">
      <c r="A29" s="374">
        <f t="shared" si="0"/>
        <v>0</v>
      </c>
      <c r="B29" s="112">
        <v>1</v>
      </c>
      <c r="C29" s="386" t="s">
        <v>50</v>
      </c>
      <c r="D29" s="375"/>
      <c r="E29" s="387"/>
      <c r="F29" s="377" t="s">
        <v>361</v>
      </c>
      <c r="G29" s="29" t="s">
        <v>56</v>
      </c>
      <c r="H29" s="378" t="s">
        <v>52</v>
      </c>
      <c r="I29" s="379"/>
      <c r="J29" s="380"/>
      <c r="K29" s="381"/>
      <c r="L29" s="282" t="s">
        <v>512</v>
      </c>
      <c r="N29" s="328" t="s">
        <v>476</v>
      </c>
    </row>
    <row r="30" spans="1:20" ht="16.5" customHeight="1">
      <c r="A30" s="374">
        <f t="shared" si="0"/>
        <v>0</v>
      </c>
      <c r="B30" s="112"/>
      <c r="C30" s="375">
        <v>2</v>
      </c>
      <c r="D30" s="375"/>
      <c r="E30" s="387"/>
      <c r="F30" s="389" t="s">
        <v>362</v>
      </c>
      <c r="G30" s="29" t="s">
        <v>54</v>
      </c>
      <c r="H30" s="378" t="s">
        <v>52</v>
      </c>
      <c r="I30" s="379"/>
      <c r="J30" s="380"/>
      <c r="K30" s="381"/>
      <c r="L30" s="497" t="s">
        <v>477</v>
      </c>
      <c r="N30" s="314" t="s">
        <v>38</v>
      </c>
      <c r="O30" s="280" t="s">
        <v>38</v>
      </c>
      <c r="P30" s="280" t="s">
        <v>38</v>
      </c>
    </row>
    <row r="31" spans="1:20" ht="16.5" customHeight="1">
      <c r="A31" s="374">
        <f t="shared" si="0"/>
        <v>0</v>
      </c>
      <c r="B31" s="112"/>
      <c r="C31" s="375">
        <v>2</v>
      </c>
      <c r="D31" s="375"/>
      <c r="E31" s="376"/>
      <c r="F31" s="389" t="s">
        <v>363</v>
      </c>
      <c r="G31" s="29" t="s">
        <v>55</v>
      </c>
      <c r="H31" s="378" t="s">
        <v>52</v>
      </c>
      <c r="I31" s="379"/>
      <c r="J31" s="380"/>
      <c r="K31" s="381"/>
      <c r="L31" s="498"/>
      <c r="N31" s="323" t="s">
        <v>41</v>
      </c>
    </row>
    <row r="32" spans="1:20" ht="16.5" customHeight="1">
      <c r="A32" s="374">
        <f>IF(ISBLANK(I32),0,1)</f>
        <v>0</v>
      </c>
      <c r="B32" s="112">
        <v>1</v>
      </c>
      <c r="C32" s="386" t="s">
        <v>630</v>
      </c>
      <c r="D32" s="386"/>
      <c r="E32" s="376"/>
      <c r="F32" s="377" t="s">
        <v>364</v>
      </c>
      <c r="G32" s="29" t="s">
        <v>59</v>
      </c>
      <c r="H32" s="378" t="s">
        <v>60</v>
      </c>
      <c r="I32" s="379"/>
      <c r="J32" s="380"/>
      <c r="K32" s="381"/>
      <c r="L32" s="282" t="s">
        <v>513</v>
      </c>
      <c r="N32" s="328" t="s">
        <v>42</v>
      </c>
    </row>
    <row r="33" spans="1:16" ht="16.5" customHeight="1">
      <c r="A33" s="538">
        <f>IF(ISBLANK(I33),0,1)</f>
        <v>0</v>
      </c>
      <c r="B33" s="539">
        <v>1</v>
      </c>
      <c r="C33" s="540" t="s">
        <v>630</v>
      </c>
      <c r="D33" s="540"/>
      <c r="E33" s="541"/>
      <c r="F33" s="542" t="s">
        <v>427</v>
      </c>
      <c r="G33" s="543" t="s">
        <v>233</v>
      </c>
      <c r="H33" s="544" t="s">
        <v>32</v>
      </c>
      <c r="I33" s="545"/>
      <c r="J33" s="546"/>
      <c r="K33" s="547"/>
      <c r="L33" s="548" t="s">
        <v>631</v>
      </c>
      <c r="N33" s="280" t="s">
        <v>38</v>
      </c>
      <c r="O33" s="314" t="s">
        <v>38</v>
      </c>
      <c r="P33" s="280" t="s">
        <v>38</v>
      </c>
    </row>
    <row r="34" spans="1:16" ht="16.5" customHeight="1">
      <c r="A34" s="283"/>
      <c r="B34" s="284"/>
      <c r="C34" s="284"/>
      <c r="D34" s="284"/>
      <c r="E34" s="284"/>
      <c r="F34" s="285" t="s">
        <v>403</v>
      </c>
      <c r="G34" s="284"/>
      <c r="H34" s="284"/>
      <c r="I34" s="390"/>
      <c r="J34" s="390"/>
      <c r="K34" s="390"/>
      <c r="L34" s="286"/>
      <c r="O34" s="323" t="s">
        <v>546</v>
      </c>
    </row>
    <row r="35" spans="1:16" ht="16.5" customHeight="1">
      <c r="A35" s="287">
        <f>IF(ISBLANK(I35),0,1)</f>
        <v>0</v>
      </c>
      <c r="B35" s="429">
        <v>1</v>
      </c>
      <c r="C35" s="430"/>
      <c r="D35" s="430"/>
      <c r="E35" s="431"/>
      <c r="F35" s="288" t="s">
        <v>358</v>
      </c>
      <c r="G35" s="289" t="s">
        <v>49</v>
      </c>
      <c r="H35" s="290" t="s">
        <v>34</v>
      </c>
      <c r="I35" s="379"/>
      <c r="J35" s="380"/>
      <c r="K35" s="381"/>
      <c r="L35" s="291" t="s">
        <v>477</v>
      </c>
      <c r="O35" s="323" t="s">
        <v>547</v>
      </c>
    </row>
    <row r="36" spans="1:16" ht="16.5" customHeight="1">
      <c r="A36" s="538">
        <f>IF(ISBLANK(I36),0,1)</f>
        <v>0</v>
      </c>
      <c r="B36" s="539">
        <v>1</v>
      </c>
      <c r="C36" s="540" t="s">
        <v>630</v>
      </c>
      <c r="D36" s="540"/>
      <c r="E36" s="541"/>
      <c r="F36" s="549" t="s">
        <v>462</v>
      </c>
      <c r="G36" s="543" t="s">
        <v>294</v>
      </c>
      <c r="H36" s="544" t="s">
        <v>32</v>
      </c>
      <c r="I36" s="545"/>
      <c r="J36" s="546"/>
      <c r="K36" s="547"/>
      <c r="L36" s="548" t="s">
        <v>631</v>
      </c>
      <c r="O36" s="323" t="s">
        <v>548</v>
      </c>
    </row>
    <row r="37" spans="1:16" ht="16.5" customHeight="1">
      <c r="A37" s="287">
        <f t="shared" ref="A37:A43" si="1">IF(ISBLANK(I37),0,1)</f>
        <v>0</v>
      </c>
      <c r="B37" s="429">
        <v>1</v>
      </c>
      <c r="C37" s="292" t="s">
        <v>50</v>
      </c>
      <c r="D37" s="430"/>
      <c r="E37" s="431"/>
      <c r="F37" s="288" t="s">
        <v>366</v>
      </c>
      <c r="G37" s="280" t="s">
        <v>66</v>
      </c>
      <c r="H37" s="281" t="s">
        <v>67</v>
      </c>
      <c r="I37" s="379"/>
      <c r="J37" s="380"/>
      <c r="K37" s="381"/>
      <c r="L37" s="282" t="s">
        <v>515</v>
      </c>
      <c r="O37" s="323" t="s">
        <v>549</v>
      </c>
    </row>
    <row r="38" spans="1:16" ht="16.5" customHeight="1">
      <c r="A38" s="287">
        <f t="shared" si="1"/>
        <v>0</v>
      </c>
      <c r="B38" s="429"/>
      <c r="C38" s="430">
        <v>2</v>
      </c>
      <c r="D38" s="292" t="s">
        <v>50</v>
      </c>
      <c r="E38" s="431"/>
      <c r="F38" s="288" t="s">
        <v>367</v>
      </c>
      <c r="G38" s="280" t="s">
        <v>68</v>
      </c>
      <c r="H38" s="281" t="s">
        <v>60</v>
      </c>
      <c r="I38" s="379"/>
      <c r="J38" s="380"/>
      <c r="K38" s="381"/>
      <c r="L38" s="282" t="s">
        <v>516</v>
      </c>
      <c r="O38" s="323" t="s">
        <v>550</v>
      </c>
    </row>
    <row r="39" spans="1:16" ht="16.5" customHeight="1">
      <c r="A39" s="287">
        <f t="shared" si="1"/>
        <v>0</v>
      </c>
      <c r="B39" s="429"/>
      <c r="C39" s="430">
        <v>2</v>
      </c>
      <c r="D39" s="292" t="s">
        <v>50</v>
      </c>
      <c r="E39" s="431"/>
      <c r="F39" s="293" t="s">
        <v>368</v>
      </c>
      <c r="G39" s="280" t="s">
        <v>69</v>
      </c>
      <c r="H39" s="281" t="s">
        <v>70</v>
      </c>
      <c r="I39" s="379"/>
      <c r="J39" s="380"/>
      <c r="K39" s="381"/>
      <c r="L39" s="282" t="s">
        <v>517</v>
      </c>
      <c r="O39" s="323" t="s">
        <v>551</v>
      </c>
    </row>
    <row r="40" spans="1:16" ht="16.5" customHeight="1">
      <c r="A40" s="287">
        <f t="shared" si="1"/>
        <v>0</v>
      </c>
      <c r="B40" s="429"/>
      <c r="C40" s="430"/>
      <c r="D40" s="430">
        <v>3</v>
      </c>
      <c r="E40" s="431"/>
      <c r="F40" s="288" t="s">
        <v>369</v>
      </c>
      <c r="G40" s="294" t="s">
        <v>71</v>
      </c>
      <c r="H40" s="281" t="s">
        <v>72</v>
      </c>
      <c r="I40" s="379"/>
      <c r="J40" s="380"/>
      <c r="K40" s="381"/>
      <c r="L40" s="295"/>
      <c r="O40" s="323" t="s">
        <v>552</v>
      </c>
    </row>
    <row r="41" spans="1:16" ht="16.5" customHeight="1">
      <c r="A41" s="287">
        <f t="shared" si="1"/>
        <v>0</v>
      </c>
      <c r="B41" s="429"/>
      <c r="C41" s="430"/>
      <c r="D41" s="430">
        <v>3</v>
      </c>
      <c r="E41" s="296" t="s">
        <v>50</v>
      </c>
      <c r="F41" s="293" t="s">
        <v>370</v>
      </c>
      <c r="G41" s="294" t="s">
        <v>73</v>
      </c>
      <c r="H41" s="281" t="s">
        <v>72</v>
      </c>
      <c r="I41" s="379"/>
      <c r="J41" s="380"/>
      <c r="K41" s="381"/>
      <c r="L41" s="282" t="s">
        <v>518</v>
      </c>
      <c r="O41" s="323" t="s">
        <v>553</v>
      </c>
    </row>
    <row r="42" spans="1:16" ht="16.5" customHeight="1">
      <c r="A42" s="287">
        <f t="shared" si="1"/>
        <v>0</v>
      </c>
      <c r="B42" s="429"/>
      <c r="C42" s="430"/>
      <c r="D42" s="430"/>
      <c r="E42" s="431">
        <v>4</v>
      </c>
      <c r="F42" s="288" t="s">
        <v>371</v>
      </c>
      <c r="G42" s="280" t="s">
        <v>74</v>
      </c>
      <c r="H42" s="281" t="s">
        <v>52</v>
      </c>
      <c r="I42" s="379"/>
      <c r="J42" s="380"/>
      <c r="K42" s="381"/>
      <c r="L42" s="295"/>
      <c r="O42" s="323" t="s">
        <v>554</v>
      </c>
    </row>
    <row r="43" spans="1:16" ht="16.5" customHeight="1">
      <c r="A43" s="287">
        <f t="shared" si="1"/>
        <v>0</v>
      </c>
      <c r="B43" s="429"/>
      <c r="C43" s="430"/>
      <c r="D43" s="430"/>
      <c r="E43" s="431">
        <v>4</v>
      </c>
      <c r="F43" s="288" t="s">
        <v>372</v>
      </c>
      <c r="G43" s="280" t="s">
        <v>75</v>
      </c>
      <c r="H43" s="281" t="s">
        <v>52</v>
      </c>
      <c r="I43" s="379"/>
      <c r="J43" s="380"/>
      <c r="K43" s="381"/>
      <c r="L43" s="295"/>
      <c r="O43" s="323" t="s">
        <v>555</v>
      </c>
    </row>
    <row r="44" spans="1:16" ht="18" customHeight="1">
      <c r="A44" s="304" t="s">
        <v>7</v>
      </c>
      <c r="B44" s="469" t="s">
        <v>8</v>
      </c>
      <c r="C44" s="469"/>
      <c r="D44" s="469"/>
      <c r="E44" s="469"/>
      <c r="F44" s="305" t="s">
        <v>76</v>
      </c>
      <c r="G44" s="372" t="s">
        <v>6</v>
      </c>
      <c r="H44" s="372" t="s">
        <v>1</v>
      </c>
      <c r="I44" s="372" t="s">
        <v>2</v>
      </c>
      <c r="J44" s="372" t="s">
        <v>3</v>
      </c>
      <c r="K44" s="372" t="s">
        <v>4</v>
      </c>
      <c r="L44" s="307" t="s">
        <v>5</v>
      </c>
      <c r="O44" s="323" t="s">
        <v>556</v>
      </c>
    </row>
    <row r="45" spans="1:16" ht="16.5" customHeight="1">
      <c r="A45" s="283"/>
      <c r="B45" s="284"/>
      <c r="C45" s="284"/>
      <c r="D45" s="284"/>
      <c r="E45" s="284"/>
      <c r="F45" s="285" t="s">
        <v>404</v>
      </c>
      <c r="G45" s="284"/>
      <c r="H45" s="284"/>
      <c r="I45" s="284"/>
      <c r="J45" s="284"/>
      <c r="K45" s="284"/>
      <c r="L45" s="286"/>
      <c r="O45" s="323" t="s">
        <v>557</v>
      </c>
    </row>
    <row r="46" spans="1:16" ht="16.5" customHeight="1">
      <c r="A46" s="287">
        <f>IF(ISBLANK(I46),0,1)</f>
        <v>0</v>
      </c>
      <c r="B46" s="429">
        <v>1</v>
      </c>
      <c r="C46" s="292" t="s">
        <v>50</v>
      </c>
      <c r="D46" s="292"/>
      <c r="E46" s="391"/>
      <c r="F46" s="288" t="s">
        <v>534</v>
      </c>
      <c r="G46" s="280" t="s">
        <v>77</v>
      </c>
      <c r="H46" s="281" t="s">
        <v>52</v>
      </c>
      <c r="I46" s="550"/>
      <c r="J46" s="551"/>
      <c r="K46" s="552"/>
      <c r="L46" s="282" t="s">
        <v>519</v>
      </c>
      <c r="O46" s="323" t="s">
        <v>558</v>
      </c>
    </row>
    <row r="47" spans="1:16" ht="16.5" customHeight="1">
      <c r="A47" s="287">
        <f t="shared" ref="A47:A116" si="2">IF(ISBLANK(I47),0,1)</f>
        <v>0</v>
      </c>
      <c r="B47" s="392"/>
      <c r="C47" s="430">
        <v>2</v>
      </c>
      <c r="D47" s="430"/>
      <c r="E47" s="391"/>
      <c r="F47" s="288" t="s">
        <v>535</v>
      </c>
      <c r="G47" s="280" t="s">
        <v>78</v>
      </c>
      <c r="H47" s="281" t="s">
        <v>52</v>
      </c>
      <c r="I47" s="379"/>
      <c r="J47" s="380"/>
      <c r="K47" s="381"/>
      <c r="L47" s="282" t="s">
        <v>520</v>
      </c>
      <c r="O47" s="323" t="s">
        <v>559</v>
      </c>
    </row>
    <row r="48" spans="1:16" ht="16.5" customHeight="1">
      <c r="A48" s="287">
        <f t="shared" si="2"/>
        <v>0</v>
      </c>
      <c r="B48" s="429">
        <v>1</v>
      </c>
      <c r="C48" s="292" t="s">
        <v>50</v>
      </c>
      <c r="D48" s="393"/>
      <c r="E48" s="391"/>
      <c r="F48" s="288" t="s">
        <v>375</v>
      </c>
      <c r="G48" s="394" t="s">
        <v>80</v>
      </c>
      <c r="H48" s="395" t="s">
        <v>58</v>
      </c>
      <c r="I48" s="379"/>
      <c r="J48" s="380"/>
      <c r="K48" s="381"/>
      <c r="L48" s="397" t="s">
        <v>521</v>
      </c>
      <c r="O48" s="323" t="s">
        <v>560</v>
      </c>
    </row>
    <row r="49" spans="1:15" ht="16.5" customHeight="1">
      <c r="A49" s="287">
        <f t="shared" si="2"/>
        <v>0</v>
      </c>
      <c r="B49" s="429"/>
      <c r="C49" s="430">
        <v>2</v>
      </c>
      <c r="D49" s="393"/>
      <c r="E49" s="391"/>
      <c r="F49" s="288" t="s">
        <v>376</v>
      </c>
      <c r="G49" s="394" t="s">
        <v>81</v>
      </c>
      <c r="H49" s="395" t="s">
        <v>45</v>
      </c>
      <c r="I49" s="379"/>
      <c r="J49" s="380"/>
      <c r="K49" s="381"/>
      <c r="L49" s="291"/>
      <c r="O49" s="323" t="s">
        <v>561</v>
      </c>
    </row>
    <row r="50" spans="1:15" ht="16.5" customHeight="1">
      <c r="A50" s="287">
        <f t="shared" si="2"/>
        <v>0</v>
      </c>
      <c r="B50" s="429"/>
      <c r="C50" s="430">
        <v>2</v>
      </c>
      <c r="D50" s="292" t="s">
        <v>50</v>
      </c>
      <c r="E50" s="431"/>
      <c r="F50" s="288" t="s">
        <v>377</v>
      </c>
      <c r="G50" s="394" t="s">
        <v>82</v>
      </c>
      <c r="H50" s="395" t="s">
        <v>52</v>
      </c>
      <c r="I50" s="550"/>
      <c r="J50" s="551"/>
      <c r="K50" s="552"/>
      <c r="L50" s="397" t="s">
        <v>522</v>
      </c>
      <c r="O50" s="323" t="s">
        <v>562</v>
      </c>
    </row>
    <row r="51" spans="1:15" ht="16.5" customHeight="1">
      <c r="A51" s="287">
        <f t="shared" si="2"/>
        <v>0</v>
      </c>
      <c r="B51" s="429"/>
      <c r="C51" s="430"/>
      <c r="D51" s="430">
        <v>3</v>
      </c>
      <c r="E51" s="431"/>
      <c r="F51" s="288" t="s">
        <v>378</v>
      </c>
      <c r="G51" s="394" t="s">
        <v>86</v>
      </c>
      <c r="H51" s="395" t="s">
        <v>52</v>
      </c>
      <c r="I51" s="379"/>
      <c r="J51" s="380"/>
      <c r="K51" s="381"/>
      <c r="L51" s="295"/>
      <c r="O51" s="323" t="s">
        <v>616</v>
      </c>
    </row>
    <row r="52" spans="1:15" ht="16.5" customHeight="1">
      <c r="A52" s="287">
        <f t="shared" si="2"/>
        <v>0</v>
      </c>
      <c r="B52" s="429"/>
      <c r="C52" s="430"/>
      <c r="D52" s="430">
        <v>3</v>
      </c>
      <c r="E52" s="296" t="s">
        <v>50</v>
      </c>
      <c r="F52" s="288" t="s">
        <v>379</v>
      </c>
      <c r="G52" s="394" t="s">
        <v>87</v>
      </c>
      <c r="H52" s="395" t="s">
        <v>52</v>
      </c>
      <c r="I52" s="379"/>
      <c r="J52" s="380"/>
      <c r="K52" s="381"/>
      <c r="L52" s="397" t="s">
        <v>523</v>
      </c>
      <c r="O52" s="323" t="s">
        <v>617</v>
      </c>
    </row>
    <row r="53" spans="1:15" ht="16.5" customHeight="1">
      <c r="A53" s="287">
        <f t="shared" si="2"/>
        <v>0</v>
      </c>
      <c r="B53" s="429"/>
      <c r="C53" s="430"/>
      <c r="D53" s="430"/>
      <c r="E53" s="431">
        <v>4</v>
      </c>
      <c r="F53" s="398" t="s">
        <v>84</v>
      </c>
      <c r="G53" s="394" t="s">
        <v>85</v>
      </c>
      <c r="H53" s="399" t="s">
        <v>34</v>
      </c>
      <c r="I53" s="379"/>
      <c r="J53" s="380"/>
      <c r="K53" s="381"/>
      <c r="L53" s="295"/>
      <c r="O53" s="323" t="s">
        <v>618</v>
      </c>
    </row>
    <row r="54" spans="1:15" ht="16.5" customHeight="1">
      <c r="A54" s="287">
        <f>IF(ISBLANK(I54),0,1)</f>
        <v>0</v>
      </c>
      <c r="B54" s="429"/>
      <c r="C54" s="430">
        <v>2</v>
      </c>
      <c r="D54" s="430"/>
      <c r="E54" s="431"/>
      <c r="F54" s="398" t="s">
        <v>380</v>
      </c>
      <c r="G54" s="394" t="s">
        <v>83</v>
      </c>
      <c r="H54" s="395" t="s">
        <v>60</v>
      </c>
      <c r="I54" s="550"/>
      <c r="J54" s="551"/>
      <c r="K54" s="552"/>
      <c r="L54" s="295"/>
      <c r="O54" s="323" t="s">
        <v>619</v>
      </c>
    </row>
    <row r="55" spans="1:15" ht="16.5" customHeight="1">
      <c r="A55" s="283"/>
      <c r="B55" s="284"/>
      <c r="C55" s="284"/>
      <c r="D55" s="284"/>
      <c r="E55" s="284"/>
      <c r="F55" s="285" t="s">
        <v>405</v>
      </c>
      <c r="G55" s="284"/>
      <c r="H55" s="284"/>
      <c r="I55" s="390"/>
      <c r="J55" s="390"/>
      <c r="K55" s="390"/>
      <c r="L55" s="286"/>
      <c r="O55" s="323" t="s">
        <v>620</v>
      </c>
    </row>
    <row r="56" spans="1:15" ht="16.5" customHeight="1">
      <c r="A56" s="287">
        <f>IF(ISBLANK(I56),0,1)</f>
        <v>0</v>
      </c>
      <c r="B56" s="429">
        <v>1</v>
      </c>
      <c r="C56" s="292" t="s">
        <v>50</v>
      </c>
      <c r="D56" s="292"/>
      <c r="E56" s="391"/>
      <c r="F56" s="288" t="s">
        <v>536</v>
      </c>
      <c r="G56" s="280" t="s">
        <v>77</v>
      </c>
      <c r="H56" s="281" t="s">
        <v>52</v>
      </c>
      <c r="I56" s="550"/>
      <c r="J56" s="551"/>
      <c r="K56" s="552"/>
      <c r="L56" s="282" t="s">
        <v>519</v>
      </c>
      <c r="O56" s="323" t="s">
        <v>621</v>
      </c>
    </row>
    <row r="57" spans="1:15" ht="16.5" customHeight="1">
      <c r="A57" s="287">
        <f t="shared" ref="A57" si="3">IF(ISBLANK(I57),0,1)</f>
        <v>0</v>
      </c>
      <c r="B57" s="392"/>
      <c r="C57" s="430">
        <v>2</v>
      </c>
      <c r="D57" s="430"/>
      <c r="E57" s="391"/>
      <c r="F57" s="288" t="s">
        <v>537</v>
      </c>
      <c r="G57" s="280" t="s">
        <v>538</v>
      </c>
      <c r="H57" s="281" t="s">
        <v>52</v>
      </c>
      <c r="I57" s="379"/>
      <c r="J57" s="380"/>
      <c r="K57" s="381"/>
      <c r="L57" s="282" t="s">
        <v>520</v>
      </c>
      <c r="O57" s="323" t="s">
        <v>615</v>
      </c>
    </row>
    <row r="58" spans="1:15" ht="16.5" customHeight="1">
      <c r="A58" s="287">
        <f t="shared" si="2"/>
        <v>0</v>
      </c>
      <c r="B58" s="429">
        <v>1</v>
      </c>
      <c r="C58" s="292" t="s">
        <v>50</v>
      </c>
      <c r="D58" s="430"/>
      <c r="E58" s="431"/>
      <c r="F58" s="400" t="s">
        <v>381</v>
      </c>
      <c r="G58" s="394" t="s">
        <v>88</v>
      </c>
      <c r="H58" s="395" t="s">
        <v>67</v>
      </c>
      <c r="I58" s="550"/>
      <c r="J58" s="551"/>
      <c r="K58" s="552"/>
      <c r="L58" s="282" t="s">
        <v>524</v>
      </c>
      <c r="O58" s="323" t="s">
        <v>622</v>
      </c>
    </row>
    <row r="59" spans="1:15" ht="16.5" customHeight="1">
      <c r="A59" s="287">
        <f t="shared" si="2"/>
        <v>0</v>
      </c>
      <c r="B59" s="429"/>
      <c r="C59" s="430">
        <v>2</v>
      </c>
      <c r="D59" s="430"/>
      <c r="E59" s="431"/>
      <c r="F59" s="398" t="s">
        <v>382</v>
      </c>
      <c r="G59" s="394" t="s">
        <v>89</v>
      </c>
      <c r="H59" s="395" t="s">
        <v>60</v>
      </c>
      <c r="I59" s="550"/>
      <c r="J59" s="551"/>
      <c r="K59" s="552"/>
      <c r="L59" s="295"/>
      <c r="O59" s="323" t="s">
        <v>623</v>
      </c>
    </row>
    <row r="60" spans="1:15" ht="16.5" customHeight="1">
      <c r="A60" s="287">
        <f t="shared" si="2"/>
        <v>0</v>
      </c>
      <c r="B60" s="429"/>
      <c r="C60" s="430">
        <v>2</v>
      </c>
      <c r="D60" s="292" t="s">
        <v>50</v>
      </c>
      <c r="E60" s="431"/>
      <c r="F60" s="400" t="s">
        <v>383</v>
      </c>
      <c r="G60" s="394" t="s">
        <v>90</v>
      </c>
      <c r="H60" s="395" t="s">
        <v>70</v>
      </c>
      <c r="I60" s="379"/>
      <c r="J60" s="380"/>
      <c r="K60" s="381"/>
      <c r="L60" s="282" t="s">
        <v>525</v>
      </c>
      <c r="O60" s="323" t="s">
        <v>624</v>
      </c>
    </row>
    <row r="61" spans="1:15" ht="16.5" customHeight="1">
      <c r="A61" s="287">
        <f t="shared" si="2"/>
        <v>0</v>
      </c>
      <c r="B61" s="401"/>
      <c r="C61" s="393"/>
      <c r="D61" s="430">
        <v>3</v>
      </c>
      <c r="E61" s="431"/>
      <c r="F61" s="398" t="s">
        <v>384</v>
      </c>
      <c r="G61" s="402" t="s">
        <v>91</v>
      </c>
      <c r="H61" s="395" t="s">
        <v>72</v>
      </c>
      <c r="I61" s="379"/>
      <c r="J61" s="380"/>
      <c r="K61" s="381"/>
      <c r="L61" s="295"/>
      <c r="O61" s="328" t="s">
        <v>625</v>
      </c>
    </row>
    <row r="62" spans="1:15" ht="16.5" customHeight="1">
      <c r="A62" s="287">
        <f t="shared" si="2"/>
        <v>0</v>
      </c>
      <c r="B62" s="429"/>
      <c r="C62" s="430"/>
      <c r="D62" s="430">
        <v>3</v>
      </c>
      <c r="E62" s="296" t="s">
        <v>50</v>
      </c>
      <c r="F62" s="400" t="s">
        <v>385</v>
      </c>
      <c r="G62" s="402" t="s">
        <v>92</v>
      </c>
      <c r="H62" s="403" t="s">
        <v>72</v>
      </c>
      <c r="I62" s="379"/>
      <c r="J62" s="380"/>
      <c r="K62" s="381"/>
      <c r="L62" s="282" t="s">
        <v>526</v>
      </c>
    </row>
    <row r="63" spans="1:15" ht="16.5" customHeight="1">
      <c r="A63" s="287">
        <f t="shared" si="2"/>
        <v>0</v>
      </c>
      <c r="B63" s="429"/>
      <c r="C63" s="430"/>
      <c r="D63" s="430"/>
      <c r="E63" s="431">
        <v>4</v>
      </c>
      <c r="F63" s="398" t="s">
        <v>386</v>
      </c>
      <c r="G63" s="394" t="s">
        <v>97</v>
      </c>
      <c r="H63" s="395" t="s">
        <v>52</v>
      </c>
      <c r="I63" s="379"/>
      <c r="J63" s="380"/>
      <c r="K63" s="381"/>
      <c r="L63" s="295"/>
    </row>
    <row r="64" spans="1:15" ht="16.5" customHeight="1">
      <c r="A64" s="287">
        <f t="shared" si="2"/>
        <v>0</v>
      </c>
      <c r="B64" s="429"/>
      <c r="C64" s="430"/>
      <c r="D64" s="430"/>
      <c r="E64" s="431">
        <v>4</v>
      </c>
      <c r="F64" s="398" t="s">
        <v>387</v>
      </c>
      <c r="G64" s="394" t="s">
        <v>98</v>
      </c>
      <c r="H64" s="395" t="s">
        <v>72</v>
      </c>
      <c r="I64" s="379"/>
      <c r="J64" s="380"/>
      <c r="K64" s="381"/>
      <c r="L64" s="295"/>
    </row>
    <row r="65" spans="1:16" ht="16.5" customHeight="1">
      <c r="A65" s="287">
        <f t="shared" si="2"/>
        <v>0</v>
      </c>
      <c r="B65" s="429"/>
      <c r="C65" s="430"/>
      <c r="D65" s="430"/>
      <c r="E65" s="431">
        <v>4</v>
      </c>
      <c r="F65" s="398" t="s">
        <v>388</v>
      </c>
      <c r="G65" s="394" t="s">
        <v>99</v>
      </c>
      <c r="H65" s="395" t="s">
        <v>52</v>
      </c>
      <c r="I65" s="379"/>
      <c r="J65" s="380"/>
      <c r="K65" s="381"/>
      <c r="L65" s="295"/>
    </row>
    <row r="66" spans="1:16" ht="16.5" customHeight="1">
      <c r="A66" s="287">
        <f t="shared" si="2"/>
        <v>0</v>
      </c>
      <c r="B66" s="429"/>
      <c r="C66" s="430"/>
      <c r="D66" s="430"/>
      <c r="E66" s="431">
        <v>4</v>
      </c>
      <c r="F66" s="398" t="s">
        <v>389</v>
      </c>
      <c r="G66" s="394" t="s">
        <v>100</v>
      </c>
      <c r="H66" s="395" t="s">
        <v>72</v>
      </c>
      <c r="I66" s="379"/>
      <c r="J66" s="380"/>
      <c r="K66" s="381"/>
      <c r="L66" s="295"/>
    </row>
    <row r="67" spans="1:16" ht="16.5" customHeight="1">
      <c r="A67" s="287">
        <f t="shared" si="2"/>
        <v>0</v>
      </c>
      <c r="B67" s="429"/>
      <c r="C67" s="430"/>
      <c r="D67" s="430"/>
      <c r="E67" s="431">
        <v>4</v>
      </c>
      <c r="F67" s="398" t="s">
        <v>390</v>
      </c>
      <c r="G67" s="394" t="s">
        <v>93</v>
      </c>
      <c r="H67" s="395" t="s">
        <v>52</v>
      </c>
      <c r="I67" s="379"/>
      <c r="J67" s="380"/>
      <c r="K67" s="381"/>
      <c r="L67" s="295"/>
    </row>
    <row r="68" spans="1:16" ht="16.5" customHeight="1">
      <c r="A68" s="287">
        <f t="shared" si="2"/>
        <v>0</v>
      </c>
      <c r="B68" s="429"/>
      <c r="C68" s="430">
        <v>2</v>
      </c>
      <c r="D68" s="292" t="s">
        <v>50</v>
      </c>
      <c r="E68" s="431"/>
      <c r="F68" s="400" t="s">
        <v>391</v>
      </c>
      <c r="G68" s="402" t="s">
        <v>94</v>
      </c>
      <c r="H68" s="403" t="s">
        <v>52</v>
      </c>
      <c r="I68" s="379"/>
      <c r="J68" s="380"/>
      <c r="K68" s="381"/>
      <c r="L68" s="282" t="s">
        <v>527</v>
      </c>
    </row>
    <row r="69" spans="1:16" ht="16.5" customHeight="1">
      <c r="A69" s="404">
        <f t="shared" si="2"/>
        <v>0</v>
      </c>
      <c r="B69" s="405"/>
      <c r="C69" s="406"/>
      <c r="D69" s="406">
        <v>3</v>
      </c>
      <c r="E69" s="407"/>
      <c r="F69" s="408" t="s">
        <v>95</v>
      </c>
      <c r="G69" s="325" t="s">
        <v>96</v>
      </c>
      <c r="H69" s="409" t="s">
        <v>34</v>
      </c>
      <c r="I69" s="553"/>
      <c r="J69" s="554"/>
      <c r="K69" s="555"/>
      <c r="L69" s="301"/>
    </row>
    <row r="70" spans="1:16" ht="18" customHeight="1">
      <c r="A70" s="304" t="s">
        <v>7</v>
      </c>
      <c r="B70" s="484" t="s">
        <v>8</v>
      </c>
      <c r="C70" s="484"/>
      <c r="D70" s="484"/>
      <c r="E70" s="484"/>
      <c r="F70" s="410" t="s">
        <v>101</v>
      </c>
      <c r="G70" s="372" t="s">
        <v>6</v>
      </c>
      <c r="H70" s="372" t="s">
        <v>1</v>
      </c>
      <c r="I70" s="372" t="s">
        <v>2</v>
      </c>
      <c r="J70" s="372" t="s">
        <v>3</v>
      </c>
      <c r="K70" s="372" t="s">
        <v>4</v>
      </c>
      <c r="L70" s="307" t="s">
        <v>5</v>
      </c>
    </row>
    <row r="71" spans="1:16" ht="16.5" customHeight="1">
      <c r="A71" s="411">
        <f t="shared" si="2"/>
        <v>0</v>
      </c>
      <c r="B71" s="412">
        <v>1</v>
      </c>
      <c r="C71" s="413" t="s">
        <v>50</v>
      </c>
      <c r="D71" s="414"/>
      <c r="E71" s="415"/>
      <c r="F71" s="416" t="s">
        <v>626</v>
      </c>
      <c r="G71" s="417" t="s">
        <v>61</v>
      </c>
      <c r="H71" s="418" t="s">
        <v>52</v>
      </c>
      <c r="I71" s="419"/>
      <c r="J71" s="420"/>
      <c r="K71" s="421"/>
      <c r="L71" s="422" t="s">
        <v>528</v>
      </c>
    </row>
    <row r="72" spans="1:16" ht="16.5" customHeight="1">
      <c r="A72" s="287">
        <f t="shared" si="2"/>
        <v>0</v>
      </c>
      <c r="B72" s="429">
        <v>1</v>
      </c>
      <c r="C72" s="423" t="s">
        <v>50</v>
      </c>
      <c r="D72" s="430"/>
      <c r="E72" s="431"/>
      <c r="F72" s="398" t="s">
        <v>627</v>
      </c>
      <c r="G72" s="394" t="s">
        <v>62</v>
      </c>
      <c r="H72" s="395" t="s">
        <v>52</v>
      </c>
      <c r="I72" s="419"/>
      <c r="J72" s="420"/>
      <c r="K72" s="421"/>
      <c r="L72" s="424" t="s">
        <v>528</v>
      </c>
      <c r="N72" s="14"/>
      <c r="O72" s="14"/>
      <c r="P72" s="14"/>
    </row>
    <row r="73" spans="1:16" ht="16.5" customHeight="1">
      <c r="A73" s="287">
        <f t="shared" si="2"/>
        <v>0</v>
      </c>
      <c r="B73" s="429"/>
      <c r="C73" s="430">
        <v>2</v>
      </c>
      <c r="D73" s="430"/>
      <c r="E73" s="431"/>
      <c r="F73" s="398" t="s">
        <v>394</v>
      </c>
      <c r="G73" s="425" t="s">
        <v>63</v>
      </c>
      <c r="H73" s="395" t="s">
        <v>32</v>
      </c>
      <c r="I73" s="279"/>
      <c r="J73" s="396"/>
      <c r="K73" s="281"/>
      <c r="L73" s="426" t="s">
        <v>477</v>
      </c>
      <c r="N73" s="14"/>
      <c r="O73" s="14"/>
      <c r="P73" s="14"/>
    </row>
    <row r="74" spans="1:16" s="14" customFormat="1" ht="16.5" customHeight="1">
      <c r="A74" s="538">
        <f t="shared" si="2"/>
        <v>0</v>
      </c>
      <c r="B74" s="539">
        <v>1</v>
      </c>
      <c r="C74" s="556" t="s">
        <v>50</v>
      </c>
      <c r="D74" s="557"/>
      <c r="E74" s="541"/>
      <c r="F74" s="558" t="s">
        <v>609</v>
      </c>
      <c r="G74" s="559" t="s">
        <v>603</v>
      </c>
      <c r="H74" s="560" t="s">
        <v>52</v>
      </c>
      <c r="I74" s="561"/>
      <c r="J74" s="562"/>
      <c r="K74" s="563"/>
      <c r="L74" s="564"/>
    </row>
    <row r="75" spans="1:16" s="14" customFormat="1" ht="16.5" customHeight="1">
      <c r="A75" s="538">
        <f t="shared" si="2"/>
        <v>0</v>
      </c>
      <c r="B75" s="539">
        <v>1</v>
      </c>
      <c r="C75" s="556" t="s">
        <v>50</v>
      </c>
      <c r="D75" s="557"/>
      <c r="E75" s="541"/>
      <c r="F75" s="558" t="s">
        <v>610</v>
      </c>
      <c r="G75" s="559" t="s">
        <v>604</v>
      </c>
      <c r="H75" s="560" t="s">
        <v>52</v>
      </c>
      <c r="I75" s="561"/>
      <c r="J75" s="562"/>
      <c r="K75" s="563"/>
      <c r="L75" s="564"/>
    </row>
    <row r="76" spans="1:16" s="14" customFormat="1" ht="16.5" customHeight="1">
      <c r="A76" s="538">
        <f t="shared" si="2"/>
        <v>0</v>
      </c>
      <c r="B76" s="539"/>
      <c r="C76" s="557">
        <v>2</v>
      </c>
      <c r="D76" s="556" t="s">
        <v>50</v>
      </c>
      <c r="E76" s="541"/>
      <c r="F76" s="558" t="s">
        <v>611</v>
      </c>
      <c r="G76" s="565" t="s">
        <v>606</v>
      </c>
      <c r="H76" s="560" t="s">
        <v>32</v>
      </c>
      <c r="I76" s="561"/>
      <c r="J76" s="562"/>
      <c r="K76" s="563"/>
      <c r="L76" s="564"/>
      <c r="N76" s="303"/>
      <c r="O76" s="303"/>
      <c r="P76" s="303"/>
    </row>
    <row r="77" spans="1:16" s="14" customFormat="1" ht="16.5" customHeight="1">
      <c r="A77" s="538">
        <f t="shared" si="2"/>
        <v>0</v>
      </c>
      <c r="B77" s="539"/>
      <c r="C77" s="557"/>
      <c r="D77" s="557">
        <v>3</v>
      </c>
      <c r="E77" s="541"/>
      <c r="F77" s="558" t="s">
        <v>605</v>
      </c>
      <c r="G77" s="566" t="s">
        <v>607</v>
      </c>
      <c r="H77" s="560" t="s">
        <v>47</v>
      </c>
      <c r="I77" s="561"/>
      <c r="J77" s="562"/>
      <c r="K77" s="563"/>
      <c r="L77" s="564" t="s">
        <v>608</v>
      </c>
      <c r="N77" s="303"/>
      <c r="O77" s="303"/>
      <c r="P77" s="303"/>
    </row>
    <row r="78" spans="1:16">
      <c r="A78" s="287">
        <f t="shared" si="2"/>
        <v>0</v>
      </c>
      <c r="B78" s="429">
        <v>1</v>
      </c>
      <c r="C78" s="427"/>
      <c r="D78" s="430"/>
      <c r="E78" s="431"/>
      <c r="F78" s="288" t="s">
        <v>395</v>
      </c>
      <c r="G78" s="289" t="s">
        <v>102</v>
      </c>
      <c r="H78" s="281" t="s">
        <v>32</v>
      </c>
      <c r="I78" s="279"/>
      <c r="J78" s="280"/>
      <c r="K78" s="281"/>
      <c r="L78" s="282" t="s">
        <v>406</v>
      </c>
    </row>
    <row r="79" spans="1:16" ht="16.5" customHeight="1">
      <c r="A79" s="287">
        <f t="shared" si="2"/>
        <v>0</v>
      </c>
      <c r="B79" s="429">
        <v>1</v>
      </c>
      <c r="C79" s="423" t="s">
        <v>50</v>
      </c>
      <c r="D79" s="430"/>
      <c r="E79" s="431"/>
      <c r="F79" s="288" t="s">
        <v>103</v>
      </c>
      <c r="G79" s="280" t="s">
        <v>104</v>
      </c>
      <c r="H79" s="281" t="s">
        <v>105</v>
      </c>
      <c r="I79" s="279"/>
      <c r="J79" s="280"/>
      <c r="K79" s="281"/>
      <c r="L79" s="282" t="s">
        <v>106</v>
      </c>
    </row>
    <row r="80" spans="1:16">
      <c r="A80" s="287">
        <f t="shared" si="2"/>
        <v>0</v>
      </c>
      <c r="B80" s="429"/>
      <c r="C80" s="430">
        <v>2</v>
      </c>
      <c r="D80" s="430"/>
      <c r="E80" s="431"/>
      <c r="F80" s="288" t="s">
        <v>223</v>
      </c>
      <c r="G80" s="280" t="s">
        <v>107</v>
      </c>
      <c r="H80" s="281" t="s">
        <v>33</v>
      </c>
      <c r="I80" s="279"/>
      <c r="J80" s="280"/>
      <c r="K80" s="281"/>
      <c r="L80" s="282" t="s">
        <v>597</v>
      </c>
      <c r="N80" s="14"/>
      <c r="O80" s="14"/>
      <c r="P80" s="14"/>
    </row>
    <row r="81" spans="1:18" ht="16.5" customHeight="1">
      <c r="A81" s="287">
        <f t="shared" si="2"/>
        <v>0</v>
      </c>
      <c r="B81" s="429">
        <v>1</v>
      </c>
      <c r="C81" s="386" t="s">
        <v>630</v>
      </c>
      <c r="D81" s="430"/>
      <c r="E81" s="431"/>
      <c r="F81" s="288" t="s">
        <v>108</v>
      </c>
      <c r="G81" s="280" t="s">
        <v>109</v>
      </c>
      <c r="H81" s="281" t="s">
        <v>52</v>
      </c>
      <c r="I81" s="279"/>
      <c r="J81" s="280"/>
      <c r="K81" s="281"/>
      <c r="L81" s="282" t="s">
        <v>529</v>
      </c>
      <c r="N81" s="14"/>
      <c r="O81" s="14"/>
      <c r="P81" s="14"/>
    </row>
    <row r="82" spans="1:18" s="14" customFormat="1" ht="16.5" customHeight="1">
      <c r="A82" s="538">
        <f t="shared" si="2"/>
        <v>0</v>
      </c>
      <c r="B82" s="539">
        <v>1</v>
      </c>
      <c r="C82" s="567"/>
      <c r="D82" s="557"/>
      <c r="E82" s="541"/>
      <c r="F82" s="568" t="s">
        <v>599</v>
      </c>
      <c r="G82" s="562" t="s">
        <v>600</v>
      </c>
      <c r="H82" s="563" t="s">
        <v>52</v>
      </c>
      <c r="I82" s="561"/>
      <c r="J82" s="562"/>
      <c r="K82" s="563"/>
      <c r="L82" s="569" t="s">
        <v>598</v>
      </c>
      <c r="N82" s="303"/>
      <c r="O82" s="303"/>
      <c r="P82" s="303"/>
    </row>
    <row r="83" spans="1:18" s="14" customFormat="1" ht="16.5" customHeight="1">
      <c r="A83" s="538">
        <f t="shared" si="2"/>
        <v>0</v>
      </c>
      <c r="B83" s="539">
        <v>1</v>
      </c>
      <c r="C83" s="567"/>
      <c r="D83" s="557"/>
      <c r="E83" s="541"/>
      <c r="F83" s="568" t="s">
        <v>601</v>
      </c>
      <c r="G83" s="562" t="s">
        <v>602</v>
      </c>
      <c r="H83" s="563" t="s">
        <v>52</v>
      </c>
      <c r="I83" s="561"/>
      <c r="J83" s="562"/>
      <c r="K83" s="563"/>
      <c r="L83" s="569" t="s">
        <v>598</v>
      </c>
      <c r="N83" s="303"/>
      <c r="O83" s="303"/>
      <c r="P83" s="303"/>
    </row>
    <row r="84" spans="1:18" ht="16.5" customHeight="1">
      <c r="A84" s="287">
        <f t="shared" si="2"/>
        <v>0</v>
      </c>
      <c r="B84" s="429">
        <v>1</v>
      </c>
      <c r="C84" s="423" t="s">
        <v>50</v>
      </c>
      <c r="D84" s="430"/>
      <c r="E84" s="431"/>
      <c r="F84" s="288" t="s">
        <v>208</v>
      </c>
      <c r="G84" s="280" t="s">
        <v>209</v>
      </c>
      <c r="H84" s="281" t="s">
        <v>52</v>
      </c>
      <c r="I84" s="279"/>
      <c r="J84" s="280"/>
      <c r="K84" s="281"/>
      <c r="L84" s="282" t="s">
        <v>597</v>
      </c>
    </row>
    <row r="85" spans="1:18" ht="16.5" customHeight="1">
      <c r="A85" s="287">
        <f t="shared" si="2"/>
        <v>0</v>
      </c>
      <c r="B85" s="429">
        <v>1</v>
      </c>
      <c r="C85" s="423" t="s">
        <v>50</v>
      </c>
      <c r="D85" s="430"/>
      <c r="E85" s="431"/>
      <c r="F85" s="288" t="s">
        <v>288</v>
      </c>
      <c r="G85" s="280" t="s">
        <v>210</v>
      </c>
      <c r="H85" s="281" t="s">
        <v>52</v>
      </c>
      <c r="I85" s="279"/>
      <c r="J85" s="280"/>
      <c r="K85" s="281"/>
      <c r="L85" s="282" t="s">
        <v>597</v>
      </c>
    </row>
    <row r="86" spans="1:18">
      <c r="A86" s="287">
        <f t="shared" si="2"/>
        <v>0</v>
      </c>
      <c r="B86" s="429"/>
      <c r="C86" s="430">
        <v>2</v>
      </c>
      <c r="D86" s="430"/>
      <c r="E86" s="431"/>
      <c r="F86" s="398" t="s">
        <v>110</v>
      </c>
      <c r="G86" s="428"/>
      <c r="H86" s="395" t="s">
        <v>111</v>
      </c>
      <c r="I86" s="279"/>
      <c r="J86" s="280"/>
      <c r="K86" s="281"/>
      <c r="L86" s="295" t="s">
        <v>478</v>
      </c>
    </row>
    <row r="87" spans="1:18">
      <c r="A87" s="287">
        <f t="shared" si="2"/>
        <v>0</v>
      </c>
      <c r="B87" s="429"/>
      <c r="C87" s="430">
        <v>2</v>
      </c>
      <c r="D87" s="430"/>
      <c r="E87" s="431"/>
      <c r="F87" s="288" t="s">
        <v>211</v>
      </c>
      <c r="G87" s="428"/>
      <c r="H87" s="395" t="s">
        <v>111</v>
      </c>
      <c r="I87" s="485"/>
      <c r="J87" s="486"/>
      <c r="K87" s="487"/>
      <c r="L87" s="295" t="s">
        <v>112</v>
      </c>
    </row>
    <row r="88" spans="1:18">
      <c r="A88" s="287">
        <f t="shared" si="2"/>
        <v>0</v>
      </c>
      <c r="B88" s="429"/>
      <c r="C88" s="430">
        <v>2</v>
      </c>
      <c r="D88" s="430"/>
      <c r="E88" s="431"/>
      <c r="F88" s="288" t="s">
        <v>113</v>
      </c>
      <c r="G88" s="280"/>
      <c r="H88" s="281" t="s">
        <v>32</v>
      </c>
      <c r="I88" s="485"/>
      <c r="J88" s="486"/>
      <c r="K88" s="487"/>
      <c r="L88" s="295" t="s">
        <v>114</v>
      </c>
    </row>
    <row r="89" spans="1:18" ht="16.5" customHeight="1">
      <c r="A89" s="570">
        <f t="shared" si="2"/>
        <v>0</v>
      </c>
      <c r="B89" s="571">
        <v>1</v>
      </c>
      <c r="C89" s="572"/>
      <c r="D89" s="573"/>
      <c r="E89" s="574"/>
      <c r="F89" s="575" t="s">
        <v>64</v>
      </c>
      <c r="G89" s="576" t="s">
        <v>65</v>
      </c>
      <c r="H89" s="577" t="s">
        <v>52</v>
      </c>
      <c r="I89" s="578"/>
      <c r="J89" s="576"/>
      <c r="K89" s="577"/>
      <c r="L89" s="579" t="s">
        <v>477</v>
      </c>
    </row>
    <row r="90" spans="1:18" ht="18" customHeight="1">
      <c r="A90" s="304" t="s">
        <v>7</v>
      </c>
      <c r="B90" s="484" t="s">
        <v>8</v>
      </c>
      <c r="C90" s="484"/>
      <c r="D90" s="484"/>
      <c r="E90" s="484"/>
      <c r="F90" s="410" t="s">
        <v>115</v>
      </c>
      <c r="G90" s="372" t="s">
        <v>6</v>
      </c>
      <c r="H90" s="372" t="s">
        <v>1</v>
      </c>
      <c r="I90" s="372" t="s">
        <v>2</v>
      </c>
      <c r="J90" s="372" t="s">
        <v>3</v>
      </c>
      <c r="K90" s="372" t="s">
        <v>4</v>
      </c>
      <c r="L90" s="307" t="s">
        <v>5</v>
      </c>
    </row>
    <row r="91" spans="1:18" ht="16.5" customHeight="1">
      <c r="A91" s="411">
        <f t="shared" si="2"/>
        <v>0</v>
      </c>
      <c r="B91" s="412">
        <v>1</v>
      </c>
      <c r="C91" s="414"/>
      <c r="D91" s="414"/>
      <c r="E91" s="415"/>
      <c r="F91" s="434" t="s">
        <v>116</v>
      </c>
      <c r="G91" s="417" t="s">
        <v>117</v>
      </c>
      <c r="H91" s="418" t="s">
        <v>125</v>
      </c>
      <c r="I91" s="580"/>
      <c r="J91" s="581"/>
      <c r="K91" s="581"/>
      <c r="L91" s="302" t="s">
        <v>479</v>
      </c>
    </row>
    <row r="92" spans="1:18" ht="16.5" customHeight="1">
      <c r="A92" s="287">
        <f t="shared" si="2"/>
        <v>0</v>
      </c>
      <c r="B92" s="429">
        <v>1</v>
      </c>
      <c r="C92" s="430"/>
      <c r="D92" s="430"/>
      <c r="E92" s="431"/>
      <c r="F92" s="435" t="s">
        <v>118</v>
      </c>
      <c r="G92" s="394" t="s">
        <v>124</v>
      </c>
      <c r="H92" s="395" t="s">
        <v>125</v>
      </c>
      <c r="I92" s="582"/>
      <c r="J92" s="582"/>
      <c r="K92" s="582"/>
      <c r="L92" s="302" t="s">
        <v>479</v>
      </c>
      <c r="R92" s="436"/>
    </row>
    <row r="93" spans="1:18" ht="16.5" customHeight="1">
      <c r="A93" s="287">
        <f t="shared" si="2"/>
        <v>0</v>
      </c>
      <c r="B93" s="429">
        <v>1</v>
      </c>
      <c r="C93" s="430"/>
      <c r="D93" s="430"/>
      <c r="E93" s="431"/>
      <c r="F93" s="398" t="s">
        <v>119</v>
      </c>
      <c r="G93" s="394" t="s">
        <v>120</v>
      </c>
      <c r="H93" s="395" t="s">
        <v>121</v>
      </c>
      <c r="I93" s="583"/>
      <c r="J93" s="584"/>
      <c r="K93" s="585"/>
      <c r="L93" s="302" t="s">
        <v>479</v>
      </c>
    </row>
    <row r="94" spans="1:18" ht="16.5" customHeight="1">
      <c r="A94" s="287">
        <f t="shared" si="2"/>
        <v>0</v>
      </c>
      <c r="B94" s="429">
        <v>1</v>
      </c>
      <c r="C94" s="430"/>
      <c r="D94" s="430"/>
      <c r="E94" s="431"/>
      <c r="F94" s="398" t="s">
        <v>122</v>
      </c>
      <c r="G94" s="394" t="s">
        <v>123</v>
      </c>
      <c r="H94" s="395" t="s">
        <v>121</v>
      </c>
      <c r="I94" s="279"/>
      <c r="J94" s="280"/>
      <c r="K94" s="281"/>
      <c r="L94" s="302" t="s">
        <v>479</v>
      </c>
    </row>
    <row r="95" spans="1:18" ht="16.5" customHeight="1">
      <c r="A95" s="287">
        <f t="shared" si="2"/>
        <v>0</v>
      </c>
      <c r="B95" s="429">
        <v>1</v>
      </c>
      <c r="C95" s="319"/>
      <c r="D95" s="478" t="s">
        <v>419</v>
      </c>
      <c r="E95" s="479"/>
      <c r="F95" s="288" t="s">
        <v>399</v>
      </c>
      <c r="G95" s="394" t="s">
        <v>126</v>
      </c>
      <c r="H95" s="395" t="s">
        <v>127</v>
      </c>
      <c r="I95" s="279"/>
      <c r="J95" s="280"/>
      <c r="K95" s="281"/>
      <c r="L95" s="295" t="s">
        <v>480</v>
      </c>
    </row>
    <row r="96" spans="1:18" ht="16.5" customHeight="1">
      <c r="A96" s="287">
        <f t="shared" si="2"/>
        <v>0</v>
      </c>
      <c r="B96" s="429">
        <v>1</v>
      </c>
      <c r="C96" s="437"/>
      <c r="D96" s="482"/>
      <c r="E96" s="483"/>
      <c r="F96" s="288" t="s">
        <v>400</v>
      </c>
      <c r="G96" s="394" t="s">
        <v>131</v>
      </c>
      <c r="H96" s="395" t="s">
        <v>52</v>
      </c>
      <c r="I96" s="279"/>
      <c r="J96" s="280"/>
      <c r="K96" s="281"/>
      <c r="L96" s="295" t="s">
        <v>481</v>
      </c>
    </row>
    <row r="97" spans="1:18" ht="16.5" customHeight="1">
      <c r="A97" s="287">
        <f t="shared" si="2"/>
        <v>0</v>
      </c>
      <c r="B97" s="429">
        <v>1</v>
      </c>
      <c r="C97" s="437"/>
      <c r="D97" s="480"/>
      <c r="E97" s="481"/>
      <c r="F97" s="398" t="s">
        <v>147</v>
      </c>
      <c r="G97" s="394" t="s">
        <v>148</v>
      </c>
      <c r="H97" s="395" t="s">
        <v>52</v>
      </c>
      <c r="I97" s="279"/>
      <c r="J97" s="280"/>
      <c r="K97" s="281"/>
      <c r="L97" s="438" t="s">
        <v>142</v>
      </c>
    </row>
    <row r="98" spans="1:18" ht="16.5" customHeight="1">
      <c r="A98" s="287">
        <f t="shared" si="2"/>
        <v>0</v>
      </c>
      <c r="B98" s="412">
        <v>1</v>
      </c>
      <c r="C98" s="386" t="s">
        <v>630</v>
      </c>
      <c r="D98" s="478" t="s">
        <v>420</v>
      </c>
      <c r="E98" s="479"/>
      <c r="F98" s="288" t="s">
        <v>401</v>
      </c>
      <c r="G98" s="394" t="s">
        <v>132</v>
      </c>
      <c r="H98" s="395" t="s">
        <v>52</v>
      </c>
      <c r="I98" s="280"/>
      <c r="J98" s="280"/>
      <c r="K98" s="281"/>
      <c r="L98" s="282" t="s">
        <v>483</v>
      </c>
    </row>
    <row r="99" spans="1:18" ht="16.5" customHeight="1">
      <c r="A99" s="287">
        <f t="shared" si="2"/>
        <v>0</v>
      </c>
      <c r="B99" s="405">
        <v>1</v>
      </c>
      <c r="C99" s="332"/>
      <c r="D99" s="480"/>
      <c r="E99" s="481"/>
      <c r="F99" s="288" t="s">
        <v>140</v>
      </c>
      <c r="G99" s="394" t="s">
        <v>144</v>
      </c>
      <c r="H99" s="395" t="s">
        <v>52</v>
      </c>
      <c r="I99" s="279"/>
      <c r="J99" s="280"/>
      <c r="K99" s="281"/>
      <c r="L99" s="295" t="s">
        <v>143</v>
      </c>
    </row>
    <row r="100" spans="1:18" ht="16.5" customHeight="1">
      <c r="A100" s="287">
        <f t="shared" si="2"/>
        <v>0</v>
      </c>
      <c r="B100" s="429">
        <v>1</v>
      </c>
      <c r="C100" s="319"/>
      <c r="D100" s="478" t="s">
        <v>421</v>
      </c>
      <c r="E100" s="479"/>
      <c r="F100" s="288" t="s">
        <v>129</v>
      </c>
      <c r="G100" s="280" t="s">
        <v>138</v>
      </c>
      <c r="H100" s="281" t="s">
        <v>133</v>
      </c>
      <c r="I100" s="279"/>
      <c r="J100" s="280"/>
      <c r="K100" s="281"/>
      <c r="L100" s="295" t="s">
        <v>482</v>
      </c>
    </row>
    <row r="101" spans="1:18" ht="16.5" customHeight="1">
      <c r="A101" s="287">
        <f t="shared" si="2"/>
        <v>0</v>
      </c>
      <c r="B101" s="429">
        <v>1</v>
      </c>
      <c r="C101" s="309"/>
      <c r="D101" s="480"/>
      <c r="E101" s="481"/>
      <c r="F101" s="398" t="s">
        <v>145</v>
      </c>
      <c r="G101" s="394" t="s">
        <v>152</v>
      </c>
      <c r="H101" s="395" t="s">
        <v>52</v>
      </c>
      <c r="I101" s="279"/>
      <c r="J101" s="280"/>
      <c r="K101" s="281"/>
      <c r="L101" s="295" t="s">
        <v>146</v>
      </c>
    </row>
    <row r="102" spans="1:18" ht="16.5" customHeight="1">
      <c r="A102" s="287">
        <f t="shared" si="2"/>
        <v>0</v>
      </c>
      <c r="B102" s="429">
        <v>1</v>
      </c>
      <c r="C102" s="319"/>
      <c r="D102" s="478" t="s">
        <v>422</v>
      </c>
      <c r="E102" s="479"/>
      <c r="F102" s="398" t="s">
        <v>396</v>
      </c>
      <c r="G102" s="394" t="s">
        <v>134</v>
      </c>
      <c r="H102" s="395" t="s">
        <v>127</v>
      </c>
      <c r="I102" s="279"/>
      <c r="J102" s="280"/>
      <c r="K102" s="281"/>
      <c r="L102" s="295"/>
    </row>
    <row r="103" spans="1:18" ht="16.5" customHeight="1">
      <c r="A103" s="287">
        <f t="shared" si="2"/>
        <v>0</v>
      </c>
      <c r="B103" s="429">
        <v>1</v>
      </c>
      <c r="C103" s="309"/>
      <c r="D103" s="482"/>
      <c r="E103" s="483"/>
      <c r="F103" s="398" t="s">
        <v>397</v>
      </c>
      <c r="G103" s="394" t="s">
        <v>135</v>
      </c>
      <c r="H103" s="395" t="s">
        <v>52</v>
      </c>
      <c r="I103" s="279"/>
      <c r="J103" s="280"/>
      <c r="K103" s="281"/>
      <c r="L103" s="295" t="s">
        <v>128</v>
      </c>
    </row>
    <row r="104" spans="1:18" ht="16.5" customHeight="1">
      <c r="A104" s="287">
        <f t="shared" si="2"/>
        <v>0</v>
      </c>
      <c r="B104" s="429">
        <v>1</v>
      </c>
      <c r="C104" s="309"/>
      <c r="D104" s="480"/>
      <c r="E104" s="481"/>
      <c r="F104" s="398" t="s">
        <v>141</v>
      </c>
      <c r="G104" s="394" t="s">
        <v>149</v>
      </c>
      <c r="H104" s="395" t="s">
        <v>52</v>
      </c>
      <c r="I104" s="279"/>
      <c r="J104" s="280"/>
      <c r="K104" s="281"/>
      <c r="L104" s="438" t="s">
        <v>142</v>
      </c>
    </row>
    <row r="105" spans="1:18" ht="16.5" customHeight="1">
      <c r="A105" s="287">
        <f t="shared" si="2"/>
        <v>0</v>
      </c>
      <c r="B105" s="412">
        <v>1</v>
      </c>
      <c r="C105" s="386" t="s">
        <v>630</v>
      </c>
      <c r="D105" s="478" t="s">
        <v>423</v>
      </c>
      <c r="E105" s="479"/>
      <c r="F105" s="398" t="s">
        <v>398</v>
      </c>
      <c r="G105" s="394" t="s">
        <v>136</v>
      </c>
      <c r="H105" s="395" t="s">
        <v>52</v>
      </c>
      <c r="I105" s="279"/>
      <c r="J105" s="280"/>
      <c r="K105" s="280"/>
      <c r="L105" s="282" t="s">
        <v>484</v>
      </c>
    </row>
    <row r="106" spans="1:18" ht="16.5" customHeight="1">
      <c r="A106" s="287">
        <f t="shared" si="2"/>
        <v>0</v>
      </c>
      <c r="B106" s="429">
        <v>1</v>
      </c>
      <c r="C106" s="439"/>
      <c r="D106" s="480"/>
      <c r="E106" s="481"/>
      <c r="F106" s="288" t="s">
        <v>445</v>
      </c>
      <c r="G106" s="394" t="s">
        <v>150</v>
      </c>
      <c r="H106" s="395" t="s">
        <v>52</v>
      </c>
      <c r="I106" s="279"/>
      <c r="J106" s="280"/>
      <c r="K106" s="281"/>
      <c r="L106" s="295" t="s">
        <v>143</v>
      </c>
    </row>
    <row r="107" spans="1:18" ht="16.5" customHeight="1">
      <c r="A107" s="287">
        <f t="shared" si="2"/>
        <v>0</v>
      </c>
      <c r="B107" s="429">
        <v>1</v>
      </c>
      <c r="C107" s="439"/>
      <c r="D107" s="478" t="s">
        <v>424</v>
      </c>
      <c r="E107" s="479"/>
      <c r="F107" s="288" t="s">
        <v>137</v>
      </c>
      <c r="G107" s="280" t="s">
        <v>139</v>
      </c>
      <c r="H107" s="281" t="s">
        <v>127</v>
      </c>
      <c r="I107" s="279"/>
      <c r="J107" s="280"/>
      <c r="K107" s="281"/>
      <c r="L107" s="295" t="s">
        <v>130</v>
      </c>
      <c r="R107" s="436"/>
    </row>
    <row r="108" spans="1:18" ht="16.5" customHeight="1">
      <c r="A108" s="287">
        <f t="shared" si="2"/>
        <v>0</v>
      </c>
      <c r="B108" s="429">
        <v>1</v>
      </c>
      <c r="C108" s="319"/>
      <c r="D108" s="482"/>
      <c r="E108" s="483"/>
      <c r="F108" s="288" t="s">
        <v>310</v>
      </c>
      <c r="G108" s="280" t="s">
        <v>154</v>
      </c>
      <c r="H108" s="281" t="s">
        <v>52</v>
      </c>
      <c r="I108" s="279"/>
      <c r="J108" s="280"/>
      <c r="K108" s="280"/>
      <c r="L108" s="291" t="s">
        <v>155</v>
      </c>
    </row>
    <row r="109" spans="1:18" ht="16.5" customHeight="1">
      <c r="A109" s="287">
        <f t="shared" si="2"/>
        <v>0</v>
      </c>
      <c r="B109" s="429">
        <v>1</v>
      </c>
      <c r="C109" s="440"/>
      <c r="D109" s="482"/>
      <c r="E109" s="483"/>
      <c r="F109" s="288" t="s">
        <v>311</v>
      </c>
      <c r="G109" s="280" t="s">
        <v>153</v>
      </c>
      <c r="H109" s="281" t="s">
        <v>52</v>
      </c>
      <c r="I109" s="279"/>
      <c r="J109" s="280"/>
      <c r="K109" s="281"/>
      <c r="L109" s="441" t="s">
        <v>183</v>
      </c>
    </row>
    <row r="110" spans="1:18" ht="16.5" customHeight="1">
      <c r="A110" s="404">
        <f t="shared" si="2"/>
        <v>0</v>
      </c>
      <c r="B110" s="405">
        <v>1</v>
      </c>
      <c r="C110" s="332"/>
      <c r="D110" s="480"/>
      <c r="E110" s="481"/>
      <c r="F110" s="408" t="s">
        <v>539</v>
      </c>
      <c r="G110" s="325" t="s">
        <v>151</v>
      </c>
      <c r="H110" s="442" t="s">
        <v>52</v>
      </c>
      <c r="I110" s="433"/>
      <c r="J110" s="314"/>
      <c r="K110" s="432"/>
      <c r="L110" s="301" t="s">
        <v>146</v>
      </c>
    </row>
    <row r="111" spans="1:18" ht="16.5" customHeight="1">
      <c r="A111" s="287">
        <f t="shared" si="2"/>
        <v>0</v>
      </c>
      <c r="B111" s="429">
        <v>1</v>
      </c>
      <c r="C111" s="440"/>
      <c r="D111" s="478" t="s">
        <v>425</v>
      </c>
      <c r="E111" s="479"/>
      <c r="F111" s="288" t="s">
        <v>204</v>
      </c>
      <c r="G111" s="280" t="s">
        <v>205</v>
      </c>
      <c r="H111" s="281" t="s">
        <v>133</v>
      </c>
      <c r="I111" s="279"/>
      <c r="J111" s="280"/>
      <c r="K111" s="281"/>
      <c r="L111" s="282" t="s">
        <v>485</v>
      </c>
    </row>
    <row r="112" spans="1:18" ht="16.5" customHeight="1">
      <c r="A112" s="287">
        <f t="shared" si="2"/>
        <v>0</v>
      </c>
      <c r="B112" s="429">
        <v>1</v>
      </c>
      <c r="C112" s="440"/>
      <c r="D112" s="480"/>
      <c r="E112" s="481"/>
      <c r="F112" s="288" t="s">
        <v>206</v>
      </c>
      <c r="G112" s="280" t="s">
        <v>207</v>
      </c>
      <c r="H112" s="281" t="s">
        <v>133</v>
      </c>
      <c r="I112" s="320"/>
      <c r="J112" s="586"/>
      <c r="K112" s="587"/>
      <c r="L112" s="282" t="s">
        <v>486</v>
      </c>
    </row>
    <row r="113" spans="1:12" ht="16.5" customHeight="1">
      <c r="A113" s="287">
        <f t="shared" si="2"/>
        <v>0</v>
      </c>
      <c r="B113" s="429">
        <v>1</v>
      </c>
      <c r="C113" s="440"/>
      <c r="D113" s="478" t="s">
        <v>426</v>
      </c>
      <c r="E113" s="479"/>
      <c r="F113" s="443" t="s">
        <v>334</v>
      </c>
      <c r="G113" s="444" t="s">
        <v>335</v>
      </c>
      <c r="H113" s="445" t="s">
        <v>32</v>
      </c>
      <c r="I113" s="279"/>
      <c r="J113" s="280"/>
      <c r="K113" s="281"/>
      <c r="L113" s="282"/>
    </row>
    <row r="114" spans="1:12" ht="16.5" customHeight="1">
      <c r="A114" s="287">
        <f t="shared" si="2"/>
        <v>0</v>
      </c>
      <c r="B114" s="429">
        <v>1</v>
      </c>
      <c r="C114" s="440"/>
      <c r="D114" s="480"/>
      <c r="E114" s="481"/>
      <c r="F114" s="303" t="s">
        <v>336</v>
      </c>
      <c r="G114" s="446" t="s">
        <v>337</v>
      </c>
      <c r="H114" s="447" t="s">
        <v>47</v>
      </c>
      <c r="I114" s="588"/>
      <c r="J114" s="280"/>
      <c r="K114" s="281"/>
      <c r="L114" s="282"/>
    </row>
    <row r="115" spans="1:12" ht="17.25" customHeight="1">
      <c r="A115" s="304" t="s">
        <v>7</v>
      </c>
      <c r="B115" s="469" t="s">
        <v>8</v>
      </c>
      <c r="C115" s="469"/>
      <c r="D115" s="469"/>
      <c r="E115" s="469"/>
      <c r="F115" s="410" t="s">
        <v>156</v>
      </c>
      <c r="G115" s="372" t="s">
        <v>6</v>
      </c>
      <c r="H115" s="372" t="s">
        <v>1</v>
      </c>
      <c r="I115" s="372" t="s">
        <v>2</v>
      </c>
      <c r="J115" s="372" t="s">
        <v>3</v>
      </c>
      <c r="K115" s="372" t="s">
        <v>4</v>
      </c>
      <c r="L115" s="307" t="s">
        <v>5</v>
      </c>
    </row>
    <row r="116" spans="1:12" ht="16.5" customHeight="1">
      <c r="A116" s="411">
        <f t="shared" si="2"/>
        <v>0</v>
      </c>
      <c r="B116" s="412">
        <v>1</v>
      </c>
      <c r="C116" s="413" t="s">
        <v>50</v>
      </c>
      <c r="D116" s="448"/>
      <c r="E116" s="449"/>
      <c r="F116" s="450" t="s">
        <v>224</v>
      </c>
      <c r="G116" s="417" t="s">
        <v>225</v>
      </c>
      <c r="H116" s="451" t="s">
        <v>52</v>
      </c>
      <c r="I116" s="419"/>
      <c r="J116" s="328"/>
      <c r="K116" s="421"/>
      <c r="L116" s="452" t="s">
        <v>158</v>
      </c>
    </row>
    <row r="117" spans="1:12" ht="16.5" customHeight="1">
      <c r="A117" s="287">
        <f t="shared" ref="A117:A134" si="4">IF(ISBLANK(I117),0,1)</f>
        <v>0</v>
      </c>
      <c r="B117" s="429">
        <v>1</v>
      </c>
      <c r="C117" s="423" t="s">
        <v>50</v>
      </c>
      <c r="D117" s="430"/>
      <c r="E117" s="431"/>
      <c r="F117" s="288" t="s">
        <v>163</v>
      </c>
      <c r="G117" s="417" t="s">
        <v>164</v>
      </c>
      <c r="H117" s="395" t="s">
        <v>52</v>
      </c>
      <c r="I117" s="279"/>
      <c r="J117" s="280"/>
      <c r="K117" s="281"/>
      <c r="L117" s="295"/>
    </row>
    <row r="118" spans="1:12" ht="16.5" customHeight="1">
      <c r="A118" s="287">
        <f t="shared" si="4"/>
        <v>0</v>
      </c>
      <c r="B118" s="429">
        <v>1</v>
      </c>
      <c r="C118" s="423" t="s">
        <v>50</v>
      </c>
      <c r="D118" s="430"/>
      <c r="E118" s="431"/>
      <c r="F118" s="400" t="s">
        <v>165</v>
      </c>
      <c r="G118" s="394" t="s">
        <v>171</v>
      </c>
      <c r="H118" s="395" t="s">
        <v>52</v>
      </c>
      <c r="I118" s="279"/>
      <c r="J118" s="280"/>
      <c r="K118" s="281"/>
      <c r="L118" s="441" t="s">
        <v>158</v>
      </c>
    </row>
    <row r="119" spans="1:12" ht="16.5" customHeight="1">
      <c r="A119" s="287">
        <f t="shared" si="4"/>
        <v>0</v>
      </c>
      <c r="B119" s="429">
        <v>1</v>
      </c>
      <c r="C119" s="423" t="s">
        <v>50</v>
      </c>
      <c r="D119" s="393"/>
      <c r="E119" s="391"/>
      <c r="F119" s="293" t="s">
        <v>166</v>
      </c>
      <c r="G119" s="394" t="s">
        <v>173</v>
      </c>
      <c r="H119" s="395" t="s">
        <v>52</v>
      </c>
      <c r="I119" s="279"/>
      <c r="J119" s="280"/>
      <c r="K119" s="281"/>
      <c r="L119" s="441" t="s">
        <v>168</v>
      </c>
    </row>
    <row r="120" spans="1:12" ht="16.5" customHeight="1">
      <c r="A120" s="287">
        <f t="shared" si="4"/>
        <v>0</v>
      </c>
      <c r="B120" s="429">
        <v>1</v>
      </c>
      <c r="C120" s="423" t="s">
        <v>50</v>
      </c>
      <c r="D120" s="393"/>
      <c r="E120" s="391"/>
      <c r="F120" s="293" t="s">
        <v>167</v>
      </c>
      <c r="G120" s="394" t="s">
        <v>172</v>
      </c>
      <c r="H120" s="395" t="s">
        <v>52</v>
      </c>
      <c r="I120" s="279"/>
      <c r="J120" s="280"/>
      <c r="K120" s="281"/>
      <c r="L120" s="441" t="s">
        <v>182</v>
      </c>
    </row>
    <row r="121" spans="1:12" ht="16.5" customHeight="1">
      <c r="A121" s="287">
        <f t="shared" si="4"/>
        <v>0</v>
      </c>
      <c r="B121" s="401"/>
      <c r="C121" s="439">
        <v>2</v>
      </c>
      <c r="D121" s="470" t="s">
        <v>159</v>
      </c>
      <c r="E121" s="471"/>
      <c r="F121" s="288" t="s">
        <v>160</v>
      </c>
      <c r="G121" s="394" t="s">
        <v>174</v>
      </c>
      <c r="H121" s="281" t="s">
        <v>408</v>
      </c>
      <c r="I121" s="279"/>
      <c r="J121" s="280"/>
      <c r="K121" s="281"/>
      <c r="L121" s="476" t="s">
        <v>530</v>
      </c>
    </row>
    <row r="122" spans="1:12" ht="16.5" customHeight="1">
      <c r="A122" s="287">
        <f t="shared" si="4"/>
        <v>0</v>
      </c>
      <c r="B122" s="429"/>
      <c r="C122" s="439">
        <v>2</v>
      </c>
      <c r="D122" s="472"/>
      <c r="E122" s="473"/>
      <c r="F122" s="288" t="s">
        <v>414</v>
      </c>
      <c r="G122" s="394" t="s">
        <v>175</v>
      </c>
      <c r="H122" s="281" t="s">
        <v>408</v>
      </c>
      <c r="I122" s="279"/>
      <c r="J122" s="280"/>
      <c r="K122" s="281"/>
      <c r="L122" s="477"/>
    </row>
    <row r="123" spans="1:12" ht="16.5" customHeight="1">
      <c r="A123" s="287">
        <f t="shared" si="4"/>
        <v>0</v>
      </c>
      <c r="B123" s="429"/>
      <c r="C123" s="439">
        <v>2</v>
      </c>
      <c r="D123" s="474"/>
      <c r="E123" s="475"/>
      <c r="F123" s="288" t="s">
        <v>161</v>
      </c>
      <c r="G123" s="394" t="s">
        <v>176</v>
      </c>
      <c r="H123" s="281" t="s">
        <v>408</v>
      </c>
      <c r="I123" s="279"/>
      <c r="J123" s="280"/>
      <c r="K123" s="281"/>
      <c r="L123" s="441" t="s">
        <v>183</v>
      </c>
    </row>
    <row r="124" spans="1:12" ht="16.5" customHeight="1">
      <c r="A124" s="287">
        <f t="shared" si="4"/>
        <v>0</v>
      </c>
      <c r="B124" s="429"/>
      <c r="C124" s="439">
        <v>2</v>
      </c>
      <c r="D124" s="465" t="s">
        <v>23</v>
      </c>
      <c r="E124" s="466"/>
      <c r="F124" s="398" t="s">
        <v>169</v>
      </c>
      <c r="G124" s="425" t="s">
        <v>170</v>
      </c>
      <c r="H124" s="399" t="s">
        <v>34</v>
      </c>
      <c r="I124" s="279"/>
      <c r="J124" s="280"/>
      <c r="K124" s="281"/>
      <c r="L124" s="295" t="s">
        <v>594</v>
      </c>
    </row>
    <row r="125" spans="1:12" ht="16.5" customHeight="1">
      <c r="A125" s="287">
        <f t="shared" si="4"/>
        <v>0</v>
      </c>
      <c r="B125" s="429"/>
      <c r="C125" s="439">
        <v>2</v>
      </c>
      <c r="D125" s="478" t="s">
        <v>628</v>
      </c>
      <c r="E125" s="471"/>
      <c r="F125" s="398" t="s">
        <v>177</v>
      </c>
      <c r="G125" s="453" t="s">
        <v>178</v>
      </c>
      <c r="H125" s="395" t="s">
        <v>179</v>
      </c>
      <c r="I125" s="279"/>
      <c r="J125" s="280"/>
      <c r="K125" s="281"/>
      <c r="L125" s="295"/>
    </row>
    <row r="126" spans="1:12" ht="16.5" customHeight="1">
      <c r="A126" s="287">
        <f t="shared" si="4"/>
        <v>0</v>
      </c>
      <c r="B126" s="429"/>
      <c r="C126" s="439">
        <v>2</v>
      </c>
      <c r="D126" s="474"/>
      <c r="E126" s="475"/>
      <c r="F126" s="398" t="s">
        <v>180</v>
      </c>
      <c r="G126" s="402" t="s">
        <v>181</v>
      </c>
      <c r="H126" s="395" t="s">
        <v>179</v>
      </c>
      <c r="I126" s="279"/>
      <c r="J126" s="280"/>
      <c r="K126" s="281"/>
      <c r="L126" s="282" t="s">
        <v>629</v>
      </c>
    </row>
    <row r="127" spans="1:12" ht="16.5" customHeight="1">
      <c r="A127" s="287">
        <f t="shared" si="4"/>
        <v>0</v>
      </c>
      <c r="B127" s="429">
        <v>1</v>
      </c>
      <c r="C127" s="423" t="s">
        <v>50</v>
      </c>
      <c r="D127" s="393"/>
      <c r="E127" s="391"/>
      <c r="F127" s="288" t="s">
        <v>157</v>
      </c>
      <c r="G127" s="394" t="s">
        <v>297</v>
      </c>
      <c r="H127" s="395" t="s">
        <v>52</v>
      </c>
      <c r="I127" s="279"/>
      <c r="J127" s="280"/>
      <c r="K127" s="281"/>
      <c r="L127" s="441" t="s">
        <v>158</v>
      </c>
    </row>
    <row r="128" spans="1:12" ht="16.5" customHeight="1">
      <c r="A128" s="287">
        <f t="shared" si="4"/>
        <v>0</v>
      </c>
      <c r="B128" s="429">
        <v>1</v>
      </c>
      <c r="C128" s="423" t="s">
        <v>50</v>
      </c>
      <c r="D128" s="430"/>
      <c r="E128" s="431"/>
      <c r="F128" s="288" t="s">
        <v>163</v>
      </c>
      <c r="G128" s="394" t="s">
        <v>164</v>
      </c>
      <c r="H128" s="395" t="s">
        <v>52</v>
      </c>
      <c r="I128" s="279"/>
      <c r="J128" s="280"/>
      <c r="K128" s="281"/>
      <c r="L128" s="295"/>
    </row>
    <row r="129" spans="1:12" ht="16.5" customHeight="1">
      <c r="A129" s="287">
        <f t="shared" si="4"/>
        <v>0</v>
      </c>
      <c r="B129" s="429">
        <v>1</v>
      </c>
      <c r="C129" s="423" t="s">
        <v>50</v>
      </c>
      <c r="D129" s="393"/>
      <c r="E129" s="391"/>
      <c r="F129" s="293" t="s">
        <v>166</v>
      </c>
      <c r="G129" s="394" t="s">
        <v>173</v>
      </c>
      <c r="H129" s="395" t="s">
        <v>52</v>
      </c>
      <c r="I129" s="279"/>
      <c r="J129" s="280"/>
      <c r="K129" s="281"/>
      <c r="L129" s="441" t="s">
        <v>168</v>
      </c>
    </row>
    <row r="130" spans="1:12" ht="16.5" customHeight="1">
      <c r="A130" s="287">
        <f t="shared" si="4"/>
        <v>0</v>
      </c>
      <c r="B130" s="429">
        <v>1</v>
      </c>
      <c r="C130" s="423" t="s">
        <v>50</v>
      </c>
      <c r="D130" s="393"/>
      <c r="E130" s="391"/>
      <c r="F130" s="293" t="s">
        <v>167</v>
      </c>
      <c r="G130" s="394" t="s">
        <v>172</v>
      </c>
      <c r="H130" s="395" t="s">
        <v>52</v>
      </c>
      <c r="I130" s="279"/>
      <c r="J130" s="280"/>
      <c r="K130" s="281"/>
      <c r="L130" s="441" t="s">
        <v>182</v>
      </c>
    </row>
    <row r="131" spans="1:12" ht="16.5" customHeight="1">
      <c r="A131" s="287">
        <f t="shared" si="4"/>
        <v>0</v>
      </c>
      <c r="B131" s="429"/>
      <c r="C131" s="439">
        <v>2</v>
      </c>
      <c r="D131" s="470" t="s">
        <v>159</v>
      </c>
      <c r="E131" s="471"/>
      <c r="F131" s="398" t="s">
        <v>184</v>
      </c>
      <c r="G131" s="394" t="s">
        <v>185</v>
      </c>
      <c r="H131" s="395" t="s">
        <v>408</v>
      </c>
      <c r="I131" s="279"/>
      <c r="J131" s="280"/>
      <c r="K131" s="281"/>
      <c r="L131" s="476" t="s">
        <v>530</v>
      </c>
    </row>
    <row r="132" spans="1:12" ht="16.5" customHeight="1">
      <c r="A132" s="287">
        <f t="shared" si="4"/>
        <v>0</v>
      </c>
      <c r="B132" s="429"/>
      <c r="C132" s="439">
        <v>2</v>
      </c>
      <c r="D132" s="474"/>
      <c r="E132" s="475"/>
      <c r="F132" s="398" t="s">
        <v>186</v>
      </c>
      <c r="G132" s="394" t="s">
        <v>187</v>
      </c>
      <c r="H132" s="395" t="s">
        <v>408</v>
      </c>
      <c r="I132" s="279"/>
      <c r="J132" s="280"/>
      <c r="K132" s="281"/>
      <c r="L132" s="477"/>
    </row>
    <row r="133" spans="1:12" ht="16.5" customHeight="1">
      <c r="A133" s="287">
        <f t="shared" si="4"/>
        <v>0</v>
      </c>
      <c r="B133" s="429"/>
      <c r="C133" s="439">
        <v>2</v>
      </c>
      <c r="D133" s="465" t="s">
        <v>23</v>
      </c>
      <c r="E133" s="466"/>
      <c r="F133" s="398" t="s">
        <v>188</v>
      </c>
      <c r="G133" s="444" t="s">
        <v>189</v>
      </c>
      <c r="H133" s="399" t="s">
        <v>34</v>
      </c>
      <c r="I133" s="279"/>
      <c r="J133" s="280"/>
      <c r="K133" s="281"/>
      <c r="L133" s="295" t="s">
        <v>594</v>
      </c>
    </row>
    <row r="134" spans="1:12" ht="16.5" customHeight="1" thickBot="1">
      <c r="A134" s="454">
        <f t="shared" si="4"/>
        <v>0</v>
      </c>
      <c r="B134" s="455"/>
      <c r="C134" s="456">
        <v>2</v>
      </c>
      <c r="D134" s="467" t="s">
        <v>25</v>
      </c>
      <c r="E134" s="468"/>
      <c r="F134" s="457" t="s">
        <v>190</v>
      </c>
      <c r="G134" s="458" t="s">
        <v>191</v>
      </c>
      <c r="H134" s="459" t="s">
        <v>179</v>
      </c>
      <c r="I134" s="460"/>
      <c r="J134" s="461"/>
      <c r="K134" s="462"/>
      <c r="L134" s="463"/>
    </row>
    <row r="135" spans="1:12">
      <c r="A135" s="315"/>
      <c r="B135" s="315"/>
      <c r="C135" s="315"/>
      <c r="D135" s="315"/>
      <c r="E135" s="315"/>
      <c r="G135" s="315"/>
      <c r="H135" s="315"/>
      <c r="I135" s="315"/>
      <c r="J135" s="315"/>
      <c r="K135" s="315"/>
      <c r="L135" s="464"/>
    </row>
    <row r="136" spans="1:12">
      <c r="A136" s="315"/>
      <c r="B136" s="315"/>
      <c r="C136" s="315"/>
      <c r="D136" s="315"/>
      <c r="E136" s="315"/>
      <c r="G136" s="315"/>
      <c r="H136" s="315"/>
      <c r="I136" s="315"/>
      <c r="J136" s="315"/>
      <c r="K136" s="315"/>
      <c r="L136" s="464"/>
    </row>
    <row r="137" spans="1:12">
      <c r="A137" s="315"/>
      <c r="B137" s="315"/>
      <c r="C137" s="315"/>
      <c r="D137" s="315"/>
      <c r="E137" s="315"/>
      <c r="G137" s="315"/>
      <c r="H137" s="315"/>
      <c r="I137" s="315"/>
      <c r="J137" s="315"/>
      <c r="K137" s="315"/>
      <c r="L137" s="464"/>
    </row>
    <row r="138" spans="1:12">
      <c r="A138" s="315"/>
      <c r="B138" s="315"/>
      <c r="C138" s="315"/>
      <c r="D138" s="315"/>
      <c r="E138" s="315"/>
      <c r="G138" s="315"/>
      <c r="H138" s="315"/>
      <c r="I138" s="315"/>
      <c r="J138" s="315"/>
      <c r="K138" s="315"/>
      <c r="L138" s="464"/>
    </row>
    <row r="139" spans="1:12">
      <c r="A139" s="315"/>
      <c r="B139" s="315"/>
      <c r="C139" s="315"/>
      <c r="D139" s="315"/>
      <c r="E139" s="315"/>
      <c r="G139" s="315"/>
      <c r="H139" s="315"/>
      <c r="I139" s="315"/>
      <c r="J139" s="315"/>
      <c r="K139" s="315"/>
      <c r="L139" s="464"/>
    </row>
    <row r="140" spans="1:12">
      <c r="A140" s="315"/>
      <c r="B140" s="315"/>
      <c r="C140" s="315"/>
      <c r="D140" s="315"/>
      <c r="E140" s="315"/>
      <c r="G140" s="315"/>
      <c r="H140" s="315"/>
      <c r="I140" s="315"/>
      <c r="J140" s="315"/>
      <c r="K140" s="315"/>
      <c r="L140" s="464"/>
    </row>
    <row r="141" spans="1:12">
      <c r="A141" s="315"/>
      <c r="B141" s="315"/>
      <c r="C141" s="315"/>
      <c r="D141" s="315"/>
      <c r="E141" s="315"/>
      <c r="G141" s="315"/>
      <c r="H141" s="315"/>
      <c r="I141" s="315"/>
      <c r="J141" s="315"/>
      <c r="K141" s="315"/>
      <c r="L141" s="464"/>
    </row>
    <row r="142" spans="1:12">
      <c r="A142" s="315"/>
      <c r="B142" s="315"/>
      <c r="C142" s="315"/>
      <c r="D142" s="315"/>
      <c r="E142" s="315"/>
      <c r="G142" s="315"/>
      <c r="H142" s="315"/>
      <c r="I142" s="315"/>
      <c r="J142" s="315"/>
      <c r="K142" s="315"/>
      <c r="L142" s="464"/>
    </row>
    <row r="143" spans="1:12">
      <c r="A143" s="315"/>
      <c r="B143" s="315"/>
      <c r="C143" s="315"/>
      <c r="D143" s="315"/>
      <c r="E143" s="315"/>
      <c r="G143" s="315"/>
      <c r="H143" s="315"/>
      <c r="I143" s="315"/>
      <c r="J143" s="315"/>
      <c r="K143" s="315"/>
      <c r="L143" s="464"/>
    </row>
    <row r="144" spans="1:12">
      <c r="A144" s="315"/>
      <c r="B144" s="315"/>
      <c r="C144" s="315"/>
      <c r="D144" s="315"/>
      <c r="E144" s="315"/>
      <c r="G144" s="315"/>
      <c r="H144" s="315"/>
      <c r="I144" s="315"/>
      <c r="J144" s="315"/>
      <c r="K144" s="315"/>
      <c r="L144" s="464"/>
    </row>
    <row r="145" spans="1:12">
      <c r="A145" s="315"/>
      <c r="B145" s="315"/>
      <c r="C145" s="315"/>
      <c r="D145" s="315"/>
      <c r="E145" s="315"/>
      <c r="G145" s="315"/>
      <c r="H145" s="315"/>
      <c r="I145" s="315"/>
      <c r="J145" s="315"/>
      <c r="K145" s="315"/>
      <c r="L145" s="464"/>
    </row>
    <row r="146" spans="1:12">
      <c r="A146" s="315"/>
      <c r="B146" s="315"/>
      <c r="C146" s="315"/>
      <c r="D146" s="315"/>
      <c r="E146" s="315"/>
      <c r="G146" s="315"/>
      <c r="H146" s="315"/>
      <c r="I146" s="315"/>
      <c r="J146" s="315"/>
      <c r="K146" s="315"/>
      <c r="L146" s="464"/>
    </row>
    <row r="147" spans="1:12">
      <c r="A147" s="315"/>
      <c r="B147" s="315"/>
      <c r="C147" s="315"/>
      <c r="D147" s="315"/>
      <c r="E147" s="315"/>
      <c r="G147" s="315"/>
      <c r="H147" s="315"/>
      <c r="I147" s="315"/>
      <c r="J147" s="315"/>
      <c r="K147" s="315"/>
      <c r="L147" s="464"/>
    </row>
    <row r="148" spans="1:12">
      <c r="A148" s="315"/>
      <c r="B148" s="315"/>
      <c r="C148" s="315"/>
      <c r="D148" s="315"/>
      <c r="E148" s="315"/>
      <c r="G148" s="315"/>
      <c r="H148" s="315"/>
      <c r="I148" s="315"/>
      <c r="J148" s="315"/>
      <c r="K148" s="315"/>
      <c r="L148" s="464"/>
    </row>
    <row r="149" spans="1:12">
      <c r="A149" s="315"/>
      <c r="B149" s="315"/>
      <c r="C149" s="315"/>
      <c r="D149" s="315"/>
      <c r="E149" s="315"/>
      <c r="G149" s="315"/>
      <c r="H149" s="315"/>
      <c r="I149" s="315"/>
      <c r="J149" s="315"/>
      <c r="K149" s="315"/>
      <c r="L149" s="464"/>
    </row>
    <row r="150" spans="1:12">
      <c r="A150" s="315"/>
      <c r="B150" s="315"/>
      <c r="C150" s="315"/>
      <c r="D150" s="315"/>
      <c r="E150" s="315"/>
      <c r="G150" s="315"/>
      <c r="H150" s="315"/>
      <c r="I150" s="315"/>
      <c r="J150" s="315"/>
      <c r="K150" s="315"/>
      <c r="L150" s="464"/>
    </row>
    <row r="151" spans="1:12">
      <c r="A151" s="315"/>
      <c r="B151" s="315"/>
      <c r="C151" s="315"/>
      <c r="D151" s="315"/>
      <c r="E151" s="315"/>
      <c r="G151" s="315"/>
      <c r="H151" s="315"/>
      <c r="I151" s="315"/>
      <c r="J151" s="315"/>
      <c r="K151" s="315"/>
      <c r="L151" s="464"/>
    </row>
    <row r="152" spans="1:12">
      <c r="A152" s="315"/>
      <c r="B152" s="315"/>
      <c r="C152" s="315"/>
      <c r="D152" s="315"/>
      <c r="E152" s="315"/>
      <c r="G152" s="315"/>
      <c r="H152" s="315"/>
      <c r="I152" s="315"/>
      <c r="J152" s="315"/>
      <c r="K152" s="315"/>
      <c r="L152" s="464"/>
    </row>
    <row r="153" spans="1:12">
      <c r="A153" s="315"/>
      <c r="B153" s="315"/>
      <c r="C153" s="315"/>
      <c r="D153" s="315"/>
      <c r="E153" s="315"/>
      <c r="G153" s="315"/>
      <c r="H153" s="315"/>
      <c r="I153" s="315"/>
      <c r="J153" s="315"/>
      <c r="K153" s="315"/>
      <c r="L153" s="464"/>
    </row>
    <row r="154" spans="1:12">
      <c r="A154" s="315"/>
      <c r="B154" s="315"/>
      <c r="C154" s="315"/>
      <c r="D154" s="315"/>
      <c r="E154" s="315"/>
      <c r="G154" s="315"/>
      <c r="H154" s="315"/>
      <c r="I154" s="315"/>
      <c r="J154" s="315"/>
      <c r="K154" s="315"/>
      <c r="L154" s="464"/>
    </row>
    <row r="155" spans="1:12">
      <c r="A155" s="315"/>
      <c r="B155" s="315"/>
      <c r="C155" s="315"/>
      <c r="D155" s="315"/>
      <c r="E155" s="315"/>
      <c r="G155" s="315"/>
      <c r="H155" s="315"/>
      <c r="I155" s="315"/>
      <c r="J155" s="315"/>
      <c r="K155" s="315"/>
      <c r="L155" s="464"/>
    </row>
    <row r="156" spans="1:12">
      <c r="A156" s="315"/>
      <c r="B156" s="315"/>
      <c r="C156" s="315"/>
      <c r="D156" s="315"/>
      <c r="E156" s="315"/>
      <c r="G156" s="315"/>
      <c r="H156" s="315"/>
      <c r="I156" s="315"/>
      <c r="J156" s="315"/>
      <c r="K156" s="315"/>
      <c r="L156" s="464"/>
    </row>
    <row r="157" spans="1:12">
      <c r="A157" s="315"/>
      <c r="B157" s="315"/>
      <c r="C157" s="315"/>
      <c r="D157" s="315"/>
      <c r="E157" s="315"/>
      <c r="G157" s="315"/>
      <c r="H157" s="315"/>
      <c r="I157" s="315"/>
      <c r="J157" s="315"/>
      <c r="K157" s="315"/>
      <c r="L157" s="464"/>
    </row>
    <row r="158" spans="1:12">
      <c r="A158" s="315"/>
      <c r="B158" s="315"/>
      <c r="C158" s="315"/>
      <c r="D158" s="315"/>
      <c r="E158" s="315"/>
      <c r="G158" s="315"/>
      <c r="H158" s="315"/>
      <c r="I158" s="315"/>
      <c r="J158" s="315"/>
      <c r="K158" s="315"/>
      <c r="L158" s="464"/>
    </row>
    <row r="159" spans="1:12">
      <c r="A159" s="315"/>
      <c r="B159" s="315"/>
      <c r="C159" s="315"/>
      <c r="D159" s="315"/>
      <c r="E159" s="315"/>
      <c r="G159" s="315"/>
      <c r="H159" s="315"/>
      <c r="I159" s="315"/>
      <c r="J159" s="315"/>
      <c r="K159" s="315"/>
      <c r="L159" s="464"/>
    </row>
    <row r="160" spans="1:12">
      <c r="A160" s="315"/>
      <c r="B160" s="315"/>
      <c r="C160" s="315"/>
      <c r="D160" s="315"/>
      <c r="E160" s="315"/>
      <c r="G160" s="315"/>
      <c r="H160" s="315"/>
      <c r="I160" s="315"/>
      <c r="J160" s="315"/>
      <c r="K160" s="315"/>
      <c r="L160" s="464"/>
    </row>
    <row r="161" spans="1:12">
      <c r="A161" s="315"/>
      <c r="B161" s="315"/>
      <c r="C161" s="315"/>
      <c r="D161" s="315"/>
      <c r="E161" s="315"/>
      <c r="G161" s="315"/>
      <c r="H161" s="315"/>
      <c r="I161" s="315"/>
      <c r="J161" s="315"/>
      <c r="K161" s="315"/>
      <c r="L161" s="464"/>
    </row>
    <row r="162" spans="1:12">
      <c r="A162" s="315"/>
      <c r="B162" s="315"/>
      <c r="C162" s="315"/>
      <c r="D162" s="315"/>
      <c r="E162" s="315"/>
      <c r="G162" s="315"/>
      <c r="H162" s="315"/>
      <c r="I162" s="315"/>
      <c r="J162" s="315"/>
      <c r="K162" s="315"/>
      <c r="L162" s="464"/>
    </row>
    <row r="163" spans="1:12">
      <c r="A163" s="315"/>
      <c r="B163" s="315"/>
      <c r="C163" s="315"/>
      <c r="D163" s="315"/>
      <c r="E163" s="315"/>
      <c r="G163" s="315"/>
      <c r="H163" s="315"/>
      <c r="I163" s="315"/>
      <c r="J163" s="315"/>
      <c r="K163" s="315"/>
      <c r="L163" s="464"/>
    </row>
    <row r="164" spans="1:12">
      <c r="A164" s="315"/>
      <c r="B164" s="315"/>
      <c r="C164" s="315"/>
      <c r="D164" s="315"/>
      <c r="E164" s="315"/>
      <c r="G164" s="315"/>
      <c r="H164" s="315"/>
      <c r="I164" s="315"/>
      <c r="J164" s="315"/>
      <c r="K164" s="315"/>
      <c r="L164" s="464"/>
    </row>
    <row r="165" spans="1:12">
      <c r="A165" s="315"/>
      <c r="B165" s="315"/>
      <c r="C165" s="315"/>
      <c r="D165" s="315"/>
      <c r="E165" s="315"/>
      <c r="G165" s="315"/>
      <c r="H165" s="315"/>
      <c r="I165" s="315"/>
      <c r="J165" s="315"/>
      <c r="K165" s="315"/>
      <c r="L165" s="464"/>
    </row>
    <row r="166" spans="1:12">
      <c r="A166" s="315"/>
      <c r="B166" s="315"/>
      <c r="C166" s="315"/>
      <c r="D166" s="315"/>
      <c r="E166" s="315"/>
      <c r="G166" s="315"/>
      <c r="H166" s="315"/>
      <c r="I166" s="315"/>
      <c r="J166" s="315"/>
      <c r="K166" s="315"/>
      <c r="L166" s="464"/>
    </row>
    <row r="167" spans="1:12">
      <c r="A167" s="315"/>
      <c r="B167" s="315"/>
      <c r="C167" s="315"/>
      <c r="D167" s="315"/>
      <c r="E167" s="315"/>
      <c r="G167" s="315"/>
      <c r="H167" s="315"/>
      <c r="I167" s="315"/>
      <c r="J167" s="315"/>
      <c r="K167" s="315"/>
      <c r="L167" s="464"/>
    </row>
    <row r="168" spans="1:12">
      <c r="A168" s="315"/>
      <c r="B168" s="315"/>
      <c r="C168" s="315"/>
      <c r="D168" s="315"/>
      <c r="E168" s="315"/>
      <c r="G168" s="315"/>
      <c r="H168" s="315"/>
      <c r="I168" s="315"/>
      <c r="J168" s="315"/>
      <c r="K168" s="315"/>
      <c r="L168" s="464"/>
    </row>
    <row r="169" spans="1:12">
      <c r="A169" s="315"/>
      <c r="B169" s="315"/>
      <c r="C169" s="315"/>
      <c r="D169" s="315"/>
      <c r="E169" s="315"/>
      <c r="G169" s="315"/>
      <c r="H169" s="315"/>
      <c r="I169" s="315"/>
      <c r="J169" s="315"/>
      <c r="K169" s="315"/>
      <c r="L169" s="464"/>
    </row>
    <row r="170" spans="1:12">
      <c r="A170" s="315"/>
      <c r="B170" s="315"/>
      <c r="C170" s="315"/>
      <c r="D170" s="315"/>
      <c r="E170" s="315"/>
      <c r="G170" s="315"/>
      <c r="H170" s="315"/>
      <c r="I170" s="315"/>
      <c r="J170" s="315"/>
      <c r="K170" s="315"/>
      <c r="L170" s="464"/>
    </row>
    <row r="171" spans="1:12">
      <c r="A171" s="315"/>
      <c r="B171" s="315"/>
      <c r="C171" s="315"/>
      <c r="D171" s="315"/>
      <c r="E171" s="315"/>
      <c r="G171" s="315"/>
      <c r="H171" s="315"/>
      <c r="I171" s="315"/>
      <c r="J171" s="315"/>
      <c r="K171" s="315"/>
      <c r="L171" s="464"/>
    </row>
    <row r="172" spans="1:12">
      <c r="A172" s="315"/>
      <c r="B172" s="315"/>
      <c r="C172" s="315"/>
      <c r="D172" s="315"/>
      <c r="E172" s="315"/>
      <c r="G172" s="315"/>
      <c r="H172" s="315"/>
      <c r="I172" s="315"/>
      <c r="J172" s="315"/>
      <c r="K172" s="315"/>
      <c r="L172" s="464"/>
    </row>
    <row r="173" spans="1:12">
      <c r="A173" s="315"/>
      <c r="B173" s="315"/>
      <c r="C173" s="315"/>
      <c r="D173" s="315"/>
      <c r="E173" s="315"/>
      <c r="G173" s="315"/>
      <c r="H173" s="315"/>
      <c r="I173" s="315"/>
      <c r="J173" s="315"/>
      <c r="K173" s="315"/>
      <c r="L173" s="464"/>
    </row>
    <row r="174" spans="1:12">
      <c r="A174" s="315"/>
      <c r="B174" s="315"/>
      <c r="C174" s="315"/>
      <c r="D174" s="315"/>
      <c r="E174" s="315"/>
      <c r="G174" s="315"/>
      <c r="H174" s="315"/>
      <c r="I174" s="315"/>
      <c r="J174" s="315"/>
      <c r="K174" s="315"/>
      <c r="L174" s="464"/>
    </row>
    <row r="175" spans="1:12">
      <c r="A175" s="315"/>
      <c r="B175" s="315"/>
      <c r="C175" s="315"/>
      <c r="D175" s="315"/>
      <c r="E175" s="315"/>
      <c r="G175" s="315"/>
      <c r="H175" s="315"/>
      <c r="I175" s="315"/>
      <c r="J175" s="315"/>
      <c r="K175" s="315"/>
      <c r="L175" s="464"/>
    </row>
    <row r="176" spans="1:12">
      <c r="A176" s="315"/>
      <c r="B176" s="315"/>
      <c r="C176" s="315"/>
      <c r="D176" s="315"/>
      <c r="E176" s="315"/>
      <c r="G176" s="315"/>
      <c r="H176" s="315"/>
      <c r="I176" s="315"/>
      <c r="J176" s="315"/>
      <c r="K176" s="315"/>
      <c r="L176" s="464"/>
    </row>
    <row r="177" spans="1:12">
      <c r="A177" s="315"/>
      <c r="B177" s="315"/>
      <c r="C177" s="315"/>
      <c r="D177" s="315"/>
      <c r="E177" s="315"/>
      <c r="G177" s="315"/>
      <c r="H177" s="315"/>
      <c r="I177" s="315"/>
      <c r="J177" s="315"/>
      <c r="K177" s="315"/>
      <c r="L177" s="464"/>
    </row>
    <row r="178" spans="1:12">
      <c r="A178" s="315"/>
      <c r="B178" s="315"/>
      <c r="C178" s="315"/>
      <c r="D178" s="315"/>
      <c r="E178" s="315"/>
      <c r="G178" s="315"/>
      <c r="H178" s="315"/>
      <c r="I178" s="315"/>
      <c r="J178" s="315"/>
      <c r="K178" s="315"/>
      <c r="L178" s="464"/>
    </row>
    <row r="179" spans="1:12">
      <c r="A179" s="315"/>
      <c r="B179" s="315"/>
      <c r="C179" s="315"/>
      <c r="D179" s="315"/>
      <c r="E179" s="315"/>
      <c r="G179" s="315"/>
      <c r="H179" s="315"/>
      <c r="I179" s="315"/>
      <c r="J179" s="315"/>
      <c r="K179" s="315"/>
      <c r="L179" s="464"/>
    </row>
    <row r="180" spans="1:12">
      <c r="A180" s="315"/>
      <c r="B180" s="315"/>
      <c r="C180" s="315"/>
      <c r="D180" s="315"/>
      <c r="E180" s="315"/>
      <c r="G180" s="315"/>
      <c r="H180" s="315"/>
      <c r="I180" s="315"/>
      <c r="J180" s="315"/>
      <c r="K180" s="315"/>
      <c r="L180" s="464"/>
    </row>
    <row r="181" spans="1:12">
      <c r="A181" s="315"/>
      <c r="B181" s="315"/>
      <c r="C181" s="315"/>
      <c r="D181" s="315"/>
      <c r="E181" s="315"/>
      <c r="G181" s="315"/>
      <c r="H181" s="315"/>
      <c r="I181" s="315"/>
      <c r="J181" s="315"/>
      <c r="K181" s="315"/>
      <c r="L181" s="464"/>
    </row>
    <row r="182" spans="1:12">
      <c r="A182" s="315"/>
      <c r="B182" s="315"/>
      <c r="C182" s="315"/>
      <c r="D182" s="315"/>
      <c r="E182" s="315"/>
      <c r="G182" s="315"/>
      <c r="H182" s="315"/>
      <c r="I182" s="315"/>
      <c r="J182" s="315"/>
      <c r="K182" s="315"/>
      <c r="L182" s="464"/>
    </row>
    <row r="183" spans="1:12">
      <c r="A183" s="315"/>
      <c r="B183" s="315"/>
      <c r="C183" s="315"/>
      <c r="D183" s="315"/>
      <c r="E183" s="315"/>
      <c r="G183" s="315"/>
      <c r="H183" s="315"/>
      <c r="I183" s="315"/>
      <c r="J183" s="315"/>
      <c r="K183" s="315"/>
      <c r="L183" s="464"/>
    </row>
    <row r="184" spans="1:12">
      <c r="A184" s="315"/>
      <c r="B184" s="315"/>
      <c r="C184" s="315"/>
      <c r="D184" s="315"/>
      <c r="E184" s="315"/>
      <c r="G184" s="315"/>
      <c r="H184" s="315"/>
      <c r="I184" s="315"/>
      <c r="J184" s="315"/>
      <c r="K184" s="315"/>
      <c r="L184" s="464"/>
    </row>
    <row r="185" spans="1:12">
      <c r="A185" s="315"/>
      <c r="B185" s="315"/>
      <c r="C185" s="315"/>
      <c r="D185" s="315"/>
      <c r="E185" s="315"/>
      <c r="G185" s="315"/>
      <c r="H185" s="315"/>
      <c r="I185" s="315"/>
      <c r="J185" s="315"/>
      <c r="K185" s="315"/>
      <c r="L185" s="464"/>
    </row>
    <row r="186" spans="1:12">
      <c r="A186" s="315"/>
      <c r="B186" s="315"/>
      <c r="C186" s="315"/>
      <c r="D186" s="315"/>
      <c r="E186" s="315"/>
      <c r="G186" s="315"/>
      <c r="H186" s="315"/>
      <c r="I186" s="315"/>
      <c r="J186" s="315"/>
      <c r="K186" s="315"/>
      <c r="L186" s="464"/>
    </row>
    <row r="187" spans="1:12">
      <c r="A187" s="315"/>
      <c r="B187" s="315"/>
      <c r="C187" s="315"/>
      <c r="D187" s="315"/>
      <c r="E187" s="315"/>
      <c r="G187" s="315"/>
      <c r="H187" s="315"/>
      <c r="I187" s="315"/>
      <c r="J187" s="315"/>
      <c r="K187" s="315"/>
      <c r="L187" s="464"/>
    </row>
    <row r="188" spans="1:12">
      <c r="A188" s="315"/>
      <c r="B188" s="315"/>
      <c r="C188" s="315"/>
      <c r="D188" s="315"/>
      <c r="E188" s="315"/>
      <c r="G188" s="315"/>
      <c r="H188" s="315"/>
      <c r="I188" s="315"/>
      <c r="J188" s="315"/>
      <c r="K188" s="315"/>
      <c r="L188" s="464"/>
    </row>
    <row r="189" spans="1:12">
      <c r="A189" s="315"/>
      <c r="B189" s="315"/>
      <c r="C189" s="315"/>
      <c r="D189" s="315"/>
      <c r="E189" s="315"/>
      <c r="G189" s="315"/>
      <c r="H189" s="315"/>
      <c r="I189" s="315"/>
      <c r="J189" s="315"/>
      <c r="K189" s="315"/>
      <c r="L189" s="464"/>
    </row>
    <row r="190" spans="1:12">
      <c r="A190" s="315"/>
      <c r="B190" s="315"/>
      <c r="C190" s="315"/>
      <c r="D190" s="315"/>
      <c r="E190" s="315"/>
      <c r="G190" s="315"/>
      <c r="H190" s="315"/>
      <c r="I190" s="315"/>
      <c r="J190" s="315"/>
      <c r="K190" s="315"/>
      <c r="L190" s="464"/>
    </row>
    <row r="191" spans="1:12">
      <c r="A191" s="315"/>
      <c r="B191" s="315"/>
      <c r="C191" s="315"/>
      <c r="D191" s="315"/>
      <c r="E191" s="315"/>
      <c r="G191" s="315"/>
      <c r="H191" s="315"/>
      <c r="I191" s="315"/>
      <c r="J191" s="315"/>
      <c r="K191" s="315"/>
      <c r="L191" s="464"/>
    </row>
    <row r="192" spans="1:12">
      <c r="A192" s="315"/>
      <c r="B192" s="315"/>
      <c r="C192" s="315"/>
      <c r="D192" s="315"/>
      <c r="E192" s="315"/>
      <c r="G192" s="315"/>
      <c r="H192" s="315"/>
      <c r="I192" s="315"/>
      <c r="J192" s="315"/>
      <c r="K192" s="315"/>
      <c r="L192" s="464"/>
    </row>
    <row r="193" spans="1:12">
      <c r="A193" s="315"/>
      <c r="B193" s="315"/>
      <c r="C193" s="315"/>
      <c r="D193" s="315"/>
      <c r="E193" s="315"/>
      <c r="G193" s="315"/>
      <c r="H193" s="315"/>
      <c r="I193" s="315"/>
      <c r="J193" s="315"/>
      <c r="K193" s="315"/>
      <c r="L193" s="464"/>
    </row>
    <row r="194" spans="1:12">
      <c r="A194" s="315"/>
      <c r="B194" s="315"/>
      <c r="C194" s="315"/>
      <c r="D194" s="315"/>
      <c r="E194" s="315"/>
      <c r="G194" s="315"/>
      <c r="H194" s="315"/>
      <c r="I194" s="315"/>
      <c r="J194" s="315"/>
      <c r="K194" s="315"/>
      <c r="L194" s="464"/>
    </row>
    <row r="195" spans="1:12">
      <c r="A195" s="315"/>
      <c r="B195" s="315"/>
      <c r="C195" s="315"/>
      <c r="D195" s="315"/>
      <c r="E195" s="315"/>
      <c r="G195" s="315"/>
      <c r="H195" s="315"/>
      <c r="I195" s="315"/>
      <c r="J195" s="315"/>
      <c r="K195" s="315"/>
      <c r="L195" s="464"/>
    </row>
    <row r="196" spans="1:12">
      <c r="A196" s="315"/>
      <c r="B196" s="315"/>
      <c r="C196" s="315"/>
      <c r="D196" s="315"/>
      <c r="E196" s="315"/>
      <c r="G196" s="315"/>
      <c r="H196" s="315"/>
      <c r="I196" s="315"/>
      <c r="J196" s="315"/>
      <c r="K196" s="315"/>
      <c r="L196" s="464"/>
    </row>
    <row r="197" spans="1:12">
      <c r="A197" s="315"/>
      <c r="B197" s="315"/>
      <c r="C197" s="315"/>
      <c r="D197" s="315"/>
      <c r="E197" s="315"/>
      <c r="G197" s="315"/>
      <c r="H197" s="315"/>
      <c r="I197" s="315"/>
      <c r="J197" s="315"/>
      <c r="K197" s="315"/>
      <c r="L197" s="464"/>
    </row>
    <row r="198" spans="1:12">
      <c r="A198" s="315"/>
      <c r="B198" s="315"/>
      <c r="C198" s="315"/>
      <c r="D198" s="315"/>
      <c r="E198" s="315"/>
      <c r="G198" s="315"/>
      <c r="H198" s="315"/>
      <c r="I198" s="315"/>
      <c r="J198" s="315"/>
      <c r="K198" s="315"/>
      <c r="L198" s="464"/>
    </row>
    <row r="199" spans="1:12">
      <c r="A199" s="315"/>
      <c r="B199" s="315"/>
      <c r="C199" s="315"/>
      <c r="D199" s="315"/>
      <c r="E199" s="315"/>
      <c r="G199" s="315"/>
      <c r="H199" s="315"/>
      <c r="I199" s="315"/>
      <c r="J199" s="315"/>
      <c r="K199" s="315"/>
      <c r="L199" s="464"/>
    </row>
    <row r="200" spans="1:12">
      <c r="A200" s="315"/>
      <c r="B200" s="315"/>
      <c r="C200" s="315"/>
      <c r="D200" s="315"/>
      <c r="E200" s="315"/>
      <c r="G200" s="315"/>
      <c r="H200" s="315"/>
      <c r="I200" s="315"/>
      <c r="J200" s="315"/>
      <c r="K200" s="315"/>
      <c r="L200" s="464"/>
    </row>
    <row r="201" spans="1:12">
      <c r="A201" s="315"/>
      <c r="B201" s="315"/>
      <c r="C201" s="315"/>
      <c r="D201" s="315"/>
      <c r="E201" s="315"/>
      <c r="G201" s="315"/>
      <c r="H201" s="315"/>
      <c r="I201" s="315"/>
      <c r="J201" s="315"/>
      <c r="K201" s="315"/>
      <c r="L201" s="464"/>
    </row>
    <row r="202" spans="1:12">
      <c r="A202" s="315"/>
      <c r="B202" s="315"/>
      <c r="C202" s="315"/>
      <c r="D202" s="315"/>
      <c r="E202" s="315"/>
      <c r="G202" s="315"/>
      <c r="H202" s="315"/>
      <c r="I202" s="315"/>
      <c r="J202" s="315"/>
      <c r="K202" s="315"/>
      <c r="L202" s="464"/>
    </row>
    <row r="203" spans="1:12">
      <c r="A203" s="315"/>
      <c r="B203" s="315"/>
      <c r="C203" s="315"/>
      <c r="D203" s="315"/>
      <c r="E203" s="315"/>
      <c r="G203" s="315"/>
      <c r="H203" s="315"/>
      <c r="I203" s="315"/>
      <c r="J203" s="315"/>
      <c r="K203" s="315"/>
      <c r="L203" s="464"/>
    </row>
    <row r="204" spans="1:12">
      <c r="A204" s="315"/>
      <c r="B204" s="315"/>
      <c r="C204" s="315"/>
      <c r="D204" s="315"/>
      <c r="E204" s="315"/>
      <c r="G204" s="315"/>
      <c r="H204" s="315"/>
      <c r="I204" s="315"/>
      <c r="J204" s="315"/>
      <c r="K204" s="315"/>
      <c r="L204" s="464"/>
    </row>
    <row r="205" spans="1:12">
      <c r="A205" s="315"/>
      <c r="B205" s="315"/>
      <c r="C205" s="315"/>
      <c r="D205" s="315"/>
      <c r="E205" s="315"/>
      <c r="G205" s="315"/>
      <c r="H205" s="315"/>
      <c r="I205" s="315"/>
      <c r="J205" s="315"/>
      <c r="K205" s="315"/>
      <c r="L205" s="464"/>
    </row>
    <row r="206" spans="1:12">
      <c r="A206" s="315"/>
      <c r="B206" s="315"/>
      <c r="C206" s="315"/>
      <c r="D206" s="315"/>
      <c r="E206" s="315"/>
      <c r="G206" s="315"/>
      <c r="H206" s="315"/>
      <c r="I206" s="315"/>
      <c r="J206" s="315"/>
      <c r="K206" s="315"/>
      <c r="L206" s="464"/>
    </row>
    <row r="207" spans="1:12">
      <c r="A207" s="315"/>
      <c r="B207" s="315"/>
      <c r="C207" s="315"/>
      <c r="D207" s="315"/>
      <c r="E207" s="315"/>
      <c r="G207" s="315"/>
      <c r="H207" s="315"/>
      <c r="I207" s="315"/>
      <c r="J207" s="315"/>
      <c r="K207" s="315"/>
      <c r="L207" s="464"/>
    </row>
    <row r="208" spans="1:12">
      <c r="A208" s="315"/>
      <c r="B208" s="315"/>
      <c r="C208" s="315"/>
      <c r="D208" s="315"/>
      <c r="E208" s="315"/>
      <c r="G208" s="315"/>
      <c r="H208" s="315"/>
      <c r="I208" s="315"/>
      <c r="J208" s="315"/>
      <c r="K208" s="315"/>
      <c r="L208" s="464"/>
    </row>
    <row r="209" spans="1:12">
      <c r="A209" s="315"/>
      <c r="B209" s="315"/>
      <c r="C209" s="315"/>
      <c r="D209" s="315"/>
      <c r="E209" s="315"/>
      <c r="G209" s="315"/>
      <c r="H209" s="315"/>
      <c r="I209" s="315"/>
      <c r="J209" s="315"/>
      <c r="K209" s="315"/>
      <c r="L209" s="464"/>
    </row>
    <row r="210" spans="1:12">
      <c r="A210" s="315"/>
      <c r="B210" s="315"/>
      <c r="C210" s="315"/>
      <c r="D210" s="315"/>
      <c r="E210" s="315"/>
      <c r="G210" s="315"/>
      <c r="H210" s="315"/>
      <c r="I210" s="315"/>
      <c r="J210" s="315"/>
      <c r="K210" s="315"/>
      <c r="L210" s="464"/>
    </row>
    <row r="211" spans="1:12">
      <c r="A211" s="315"/>
      <c r="B211" s="315"/>
      <c r="C211" s="315"/>
      <c r="D211" s="315"/>
      <c r="E211" s="315"/>
      <c r="G211" s="315"/>
      <c r="H211" s="315"/>
      <c r="I211" s="315"/>
      <c r="J211" s="315"/>
      <c r="K211" s="315"/>
      <c r="L211" s="464"/>
    </row>
    <row r="212" spans="1:12">
      <c r="A212" s="315"/>
      <c r="B212" s="315"/>
      <c r="C212" s="315"/>
      <c r="D212" s="315"/>
      <c r="E212" s="315"/>
      <c r="G212" s="315"/>
      <c r="H212" s="315"/>
      <c r="I212" s="315"/>
      <c r="J212" s="315"/>
      <c r="K212" s="315"/>
      <c r="L212" s="464"/>
    </row>
    <row r="213" spans="1:12">
      <c r="A213" s="315"/>
      <c r="B213" s="315"/>
      <c r="C213" s="315"/>
      <c r="D213" s="315"/>
      <c r="E213" s="315"/>
      <c r="G213" s="315"/>
      <c r="H213" s="315"/>
      <c r="I213" s="315"/>
      <c r="J213" s="315"/>
      <c r="K213" s="315"/>
      <c r="L213" s="464"/>
    </row>
    <row r="214" spans="1:12">
      <c r="A214" s="315"/>
      <c r="B214" s="315"/>
      <c r="C214" s="315"/>
      <c r="D214" s="315"/>
      <c r="E214" s="315"/>
      <c r="G214" s="315"/>
      <c r="H214" s="315"/>
      <c r="I214" s="315"/>
      <c r="J214" s="315"/>
      <c r="K214" s="315"/>
      <c r="L214" s="464"/>
    </row>
    <row r="215" spans="1:12">
      <c r="A215" s="315"/>
      <c r="B215" s="315"/>
      <c r="C215" s="315"/>
      <c r="D215" s="315"/>
      <c r="E215" s="315"/>
      <c r="G215" s="315"/>
      <c r="H215" s="315"/>
      <c r="I215" s="315"/>
      <c r="J215" s="315"/>
      <c r="K215" s="315"/>
      <c r="L215" s="464"/>
    </row>
    <row r="216" spans="1:12">
      <c r="A216" s="315"/>
      <c r="B216" s="315"/>
      <c r="C216" s="315"/>
      <c r="D216" s="315"/>
      <c r="E216" s="315"/>
      <c r="G216" s="315"/>
      <c r="H216" s="315"/>
      <c r="I216" s="315"/>
      <c r="J216" s="315"/>
      <c r="K216" s="315"/>
      <c r="L216" s="464"/>
    </row>
    <row r="217" spans="1:12">
      <c r="A217" s="315"/>
      <c r="B217" s="315"/>
      <c r="C217" s="315"/>
      <c r="D217" s="315"/>
      <c r="E217" s="315"/>
      <c r="G217" s="315"/>
      <c r="H217" s="315"/>
      <c r="I217" s="315"/>
      <c r="J217" s="315"/>
      <c r="K217" s="315"/>
      <c r="L217" s="464"/>
    </row>
    <row r="218" spans="1:12">
      <c r="A218" s="315"/>
      <c r="B218" s="315"/>
      <c r="C218" s="315"/>
      <c r="D218" s="315"/>
      <c r="E218" s="315"/>
      <c r="G218" s="315"/>
      <c r="H218" s="315"/>
      <c r="I218" s="315"/>
      <c r="J218" s="315"/>
      <c r="K218" s="315"/>
      <c r="L218" s="464"/>
    </row>
    <row r="219" spans="1:12">
      <c r="A219" s="315"/>
      <c r="B219" s="315"/>
      <c r="C219" s="315"/>
      <c r="D219" s="315"/>
      <c r="E219" s="315"/>
      <c r="G219" s="315"/>
      <c r="H219" s="315"/>
      <c r="I219" s="315"/>
      <c r="J219" s="315"/>
      <c r="K219" s="315"/>
      <c r="L219" s="464"/>
    </row>
    <row r="220" spans="1:12">
      <c r="A220" s="315"/>
      <c r="B220" s="315"/>
      <c r="C220" s="315"/>
      <c r="D220" s="315"/>
      <c r="E220" s="315"/>
      <c r="G220" s="315"/>
      <c r="H220" s="315"/>
      <c r="I220" s="315"/>
      <c r="J220" s="315"/>
      <c r="K220" s="315"/>
      <c r="L220" s="464"/>
    </row>
    <row r="221" spans="1:12">
      <c r="A221" s="315"/>
      <c r="B221" s="315"/>
      <c r="C221" s="315"/>
      <c r="D221" s="315"/>
      <c r="E221" s="315"/>
      <c r="G221" s="315"/>
      <c r="H221" s="315"/>
      <c r="I221" s="315"/>
      <c r="J221" s="315"/>
      <c r="K221" s="315"/>
      <c r="L221" s="464"/>
    </row>
    <row r="222" spans="1:12">
      <c r="A222" s="315"/>
      <c r="B222" s="315"/>
      <c r="C222" s="315"/>
      <c r="D222" s="315"/>
      <c r="E222" s="315"/>
      <c r="G222" s="315"/>
      <c r="H222" s="315"/>
      <c r="I222" s="315"/>
      <c r="J222" s="315"/>
      <c r="K222" s="315"/>
      <c r="L222" s="464"/>
    </row>
    <row r="223" spans="1:12">
      <c r="A223" s="315"/>
      <c r="B223" s="315"/>
      <c r="C223" s="315"/>
      <c r="D223" s="315"/>
      <c r="E223" s="315"/>
      <c r="G223" s="315"/>
      <c r="H223" s="315"/>
      <c r="I223" s="315"/>
      <c r="J223" s="315"/>
      <c r="K223" s="315"/>
      <c r="L223" s="464"/>
    </row>
    <row r="224" spans="1:12">
      <c r="A224" s="315"/>
      <c r="B224" s="315"/>
      <c r="C224" s="315"/>
      <c r="D224" s="315"/>
      <c r="E224" s="315"/>
      <c r="G224" s="315"/>
      <c r="H224" s="315"/>
      <c r="I224" s="315"/>
      <c r="J224" s="315"/>
      <c r="K224" s="315"/>
      <c r="L224" s="464"/>
    </row>
    <row r="225" spans="1:12">
      <c r="A225" s="315"/>
      <c r="B225" s="315"/>
      <c r="C225" s="315"/>
      <c r="D225" s="315"/>
      <c r="E225" s="315"/>
      <c r="G225" s="315"/>
      <c r="H225" s="315"/>
      <c r="I225" s="315"/>
      <c r="J225" s="315"/>
      <c r="K225" s="315"/>
      <c r="L225" s="464"/>
    </row>
    <row r="226" spans="1:12">
      <c r="A226" s="315"/>
      <c r="B226" s="315"/>
      <c r="C226" s="315"/>
      <c r="D226" s="315"/>
      <c r="E226" s="315"/>
      <c r="G226" s="315"/>
      <c r="H226" s="315"/>
      <c r="I226" s="315"/>
      <c r="J226" s="315"/>
      <c r="K226" s="315"/>
      <c r="L226" s="464"/>
    </row>
    <row r="227" spans="1:12">
      <c r="A227" s="315"/>
      <c r="B227" s="315"/>
      <c r="C227" s="315"/>
      <c r="D227" s="315"/>
      <c r="E227" s="315"/>
      <c r="G227" s="315"/>
      <c r="H227" s="315"/>
      <c r="I227" s="315"/>
      <c r="J227" s="315"/>
      <c r="K227" s="315"/>
      <c r="L227" s="464"/>
    </row>
    <row r="228" spans="1:12">
      <c r="A228" s="315"/>
      <c r="B228" s="315"/>
      <c r="C228" s="315"/>
      <c r="D228" s="315"/>
      <c r="E228" s="315"/>
      <c r="G228" s="315"/>
      <c r="H228" s="315"/>
      <c r="I228" s="315"/>
      <c r="J228" s="315"/>
      <c r="K228" s="315"/>
      <c r="L228" s="464"/>
    </row>
    <row r="229" spans="1:12">
      <c r="A229" s="315"/>
      <c r="B229" s="315"/>
      <c r="C229" s="315"/>
      <c r="D229" s="315"/>
      <c r="E229" s="315"/>
      <c r="G229" s="315"/>
      <c r="H229" s="315"/>
      <c r="I229" s="315"/>
      <c r="J229" s="315"/>
      <c r="K229" s="315"/>
      <c r="L229" s="464"/>
    </row>
    <row r="230" spans="1:12">
      <c r="A230" s="315"/>
      <c r="B230" s="315"/>
      <c r="C230" s="315"/>
      <c r="D230" s="315"/>
      <c r="E230" s="315"/>
      <c r="G230" s="315"/>
      <c r="H230" s="315"/>
      <c r="I230" s="315"/>
      <c r="J230" s="315"/>
      <c r="K230" s="315"/>
      <c r="L230" s="464"/>
    </row>
    <row r="231" spans="1:12">
      <c r="A231" s="315"/>
      <c r="B231" s="315"/>
      <c r="C231" s="315"/>
      <c r="D231" s="315"/>
      <c r="E231" s="315"/>
      <c r="G231" s="315"/>
      <c r="H231" s="315"/>
      <c r="I231" s="315"/>
      <c r="J231" s="315"/>
      <c r="K231" s="315"/>
      <c r="L231" s="464"/>
    </row>
    <row r="232" spans="1:12">
      <c r="A232" s="315"/>
      <c r="B232" s="315"/>
      <c r="C232" s="315"/>
      <c r="D232" s="315"/>
      <c r="E232" s="315"/>
      <c r="G232" s="315"/>
      <c r="H232" s="315"/>
      <c r="I232" s="315"/>
      <c r="J232" s="315"/>
      <c r="K232" s="315"/>
      <c r="L232" s="464"/>
    </row>
    <row r="233" spans="1:12">
      <c r="A233" s="315"/>
      <c r="B233" s="315"/>
      <c r="C233" s="315"/>
      <c r="D233" s="315"/>
      <c r="E233" s="315"/>
      <c r="G233" s="315"/>
      <c r="H233" s="315"/>
      <c r="I233" s="315"/>
      <c r="J233" s="315"/>
      <c r="K233" s="315"/>
      <c r="L233" s="464"/>
    </row>
    <row r="234" spans="1:12">
      <c r="A234" s="315"/>
      <c r="B234" s="315"/>
      <c r="C234" s="315"/>
      <c r="D234" s="315"/>
      <c r="E234" s="315"/>
      <c r="G234" s="315"/>
      <c r="H234" s="315"/>
      <c r="I234" s="315"/>
      <c r="J234" s="315"/>
      <c r="K234" s="315"/>
      <c r="L234" s="464"/>
    </row>
    <row r="235" spans="1:12">
      <c r="A235" s="315"/>
      <c r="B235" s="315"/>
      <c r="C235" s="315"/>
      <c r="D235" s="315"/>
      <c r="E235" s="315"/>
      <c r="G235" s="315"/>
      <c r="H235" s="315"/>
      <c r="I235" s="315"/>
      <c r="J235" s="315"/>
      <c r="K235" s="315"/>
      <c r="L235" s="464"/>
    </row>
    <row r="236" spans="1:12">
      <c r="A236" s="315"/>
      <c r="B236" s="315"/>
      <c r="C236" s="315"/>
      <c r="D236" s="315"/>
      <c r="E236" s="315"/>
      <c r="G236" s="315"/>
      <c r="H236" s="315"/>
      <c r="I236" s="315"/>
      <c r="J236" s="315"/>
      <c r="K236" s="315"/>
      <c r="L236" s="464"/>
    </row>
    <row r="237" spans="1:12">
      <c r="A237" s="315"/>
      <c r="B237" s="315"/>
      <c r="C237" s="315"/>
      <c r="D237" s="315"/>
      <c r="E237" s="315"/>
      <c r="G237" s="315"/>
      <c r="H237" s="315"/>
      <c r="I237" s="315"/>
      <c r="J237" s="315"/>
      <c r="K237" s="315"/>
      <c r="L237" s="464"/>
    </row>
    <row r="238" spans="1:12">
      <c r="A238" s="315"/>
      <c r="B238" s="315"/>
      <c r="C238" s="315"/>
      <c r="D238" s="315"/>
      <c r="E238" s="315"/>
      <c r="G238" s="315"/>
      <c r="H238" s="315"/>
      <c r="I238" s="315"/>
      <c r="J238" s="315"/>
      <c r="K238" s="315"/>
      <c r="L238" s="464"/>
    </row>
    <row r="239" spans="1:12">
      <c r="A239" s="315"/>
      <c r="B239" s="315"/>
      <c r="C239" s="315"/>
      <c r="D239" s="315"/>
      <c r="E239" s="315"/>
      <c r="G239" s="315"/>
      <c r="H239" s="315"/>
      <c r="I239" s="315"/>
      <c r="J239" s="315"/>
      <c r="K239" s="315"/>
      <c r="L239" s="464"/>
    </row>
    <row r="240" spans="1:12">
      <c r="A240" s="315"/>
      <c r="B240" s="315"/>
      <c r="C240" s="315"/>
      <c r="D240" s="315"/>
      <c r="E240" s="315"/>
      <c r="G240" s="315"/>
      <c r="H240" s="315"/>
      <c r="I240" s="315"/>
      <c r="J240" s="315"/>
      <c r="K240" s="315"/>
      <c r="L240" s="464"/>
    </row>
    <row r="241" spans="1:12">
      <c r="A241" s="315"/>
      <c r="B241" s="315"/>
      <c r="C241" s="315"/>
      <c r="D241" s="315"/>
      <c r="E241" s="315"/>
      <c r="G241" s="315"/>
      <c r="H241" s="315"/>
      <c r="I241" s="315"/>
      <c r="J241" s="315"/>
      <c r="K241" s="315"/>
      <c r="L241" s="464"/>
    </row>
    <row r="242" spans="1:12">
      <c r="A242" s="315"/>
      <c r="B242" s="315"/>
      <c r="C242" s="315"/>
      <c r="D242" s="315"/>
      <c r="E242" s="315"/>
      <c r="G242" s="315"/>
      <c r="H242" s="315"/>
      <c r="I242" s="315"/>
      <c r="J242" s="315"/>
      <c r="K242" s="315"/>
      <c r="L242" s="464"/>
    </row>
    <row r="243" spans="1:12">
      <c r="A243" s="315"/>
      <c r="B243" s="315"/>
      <c r="C243" s="315"/>
      <c r="D243" s="315"/>
      <c r="E243" s="315"/>
      <c r="G243" s="315"/>
      <c r="H243" s="315"/>
      <c r="I243" s="315"/>
      <c r="J243" s="315"/>
      <c r="K243" s="315"/>
      <c r="L243" s="464"/>
    </row>
    <row r="244" spans="1:12">
      <c r="A244" s="315"/>
      <c r="B244" s="315"/>
      <c r="C244" s="315"/>
      <c r="D244" s="315"/>
      <c r="E244" s="315"/>
      <c r="G244" s="315"/>
      <c r="H244" s="315"/>
      <c r="I244" s="315"/>
      <c r="J244" s="315"/>
      <c r="K244" s="315"/>
      <c r="L244" s="464"/>
    </row>
    <row r="245" spans="1:12">
      <c r="A245" s="315"/>
      <c r="B245" s="315"/>
      <c r="C245" s="315"/>
      <c r="D245" s="315"/>
      <c r="E245" s="315"/>
      <c r="G245" s="315"/>
      <c r="H245" s="315"/>
      <c r="I245" s="315"/>
      <c r="J245" s="315"/>
      <c r="K245" s="315"/>
      <c r="L245" s="464"/>
    </row>
    <row r="246" spans="1:12">
      <c r="A246" s="315"/>
      <c r="B246" s="315"/>
      <c r="C246" s="315"/>
      <c r="D246" s="315"/>
      <c r="E246" s="315"/>
      <c r="G246" s="315"/>
      <c r="H246" s="315"/>
      <c r="I246" s="315"/>
      <c r="J246" s="315"/>
      <c r="K246" s="315"/>
      <c r="L246" s="464"/>
    </row>
    <row r="247" spans="1:12">
      <c r="A247" s="315"/>
      <c r="B247" s="315"/>
      <c r="C247" s="315"/>
      <c r="D247" s="315"/>
      <c r="E247" s="315"/>
      <c r="G247" s="315"/>
      <c r="H247" s="315"/>
      <c r="I247" s="315"/>
      <c r="J247" s="315"/>
      <c r="K247" s="315"/>
      <c r="L247" s="464"/>
    </row>
    <row r="248" spans="1:12">
      <c r="A248" s="315"/>
      <c r="B248" s="315"/>
      <c r="C248" s="315"/>
      <c r="D248" s="315"/>
      <c r="E248" s="315"/>
      <c r="G248" s="315"/>
      <c r="H248" s="315"/>
      <c r="I248" s="315"/>
      <c r="J248" s="315"/>
      <c r="K248" s="315"/>
      <c r="L248" s="464"/>
    </row>
    <row r="249" spans="1:12">
      <c r="A249" s="315"/>
      <c r="B249" s="315"/>
      <c r="C249" s="315"/>
      <c r="D249" s="315"/>
      <c r="E249" s="315"/>
      <c r="G249" s="315"/>
      <c r="H249" s="315"/>
      <c r="I249" s="315"/>
      <c r="J249" s="315"/>
      <c r="K249" s="315"/>
      <c r="L249" s="464"/>
    </row>
    <row r="250" spans="1:12">
      <c r="A250" s="315"/>
      <c r="B250" s="315"/>
      <c r="C250" s="315"/>
      <c r="D250" s="315"/>
      <c r="E250" s="315"/>
      <c r="G250" s="315"/>
      <c r="H250" s="315"/>
      <c r="I250" s="315"/>
      <c r="J250" s="315"/>
      <c r="K250" s="315"/>
      <c r="L250" s="464"/>
    </row>
    <row r="251" spans="1:12">
      <c r="A251" s="315"/>
      <c r="B251" s="315"/>
      <c r="C251" s="315"/>
      <c r="D251" s="315"/>
      <c r="E251" s="315"/>
      <c r="G251" s="315"/>
      <c r="H251" s="315"/>
      <c r="I251" s="315"/>
      <c r="J251" s="315"/>
      <c r="K251" s="315"/>
      <c r="L251" s="464"/>
    </row>
    <row r="252" spans="1:12">
      <c r="A252" s="315"/>
      <c r="B252" s="315"/>
      <c r="C252" s="315"/>
      <c r="D252" s="315"/>
      <c r="E252" s="315"/>
      <c r="G252" s="315"/>
      <c r="H252" s="315"/>
      <c r="I252" s="315"/>
      <c r="J252" s="315"/>
      <c r="K252" s="315"/>
      <c r="L252" s="464"/>
    </row>
    <row r="253" spans="1:12">
      <c r="A253" s="315"/>
      <c r="B253" s="315"/>
      <c r="C253" s="315"/>
      <c r="D253" s="315"/>
      <c r="E253" s="315"/>
      <c r="G253" s="315"/>
      <c r="H253" s="315"/>
      <c r="I253" s="315"/>
      <c r="J253" s="315"/>
      <c r="K253" s="315"/>
      <c r="L253" s="464"/>
    </row>
    <row r="254" spans="1:12">
      <c r="A254" s="315"/>
      <c r="B254" s="315"/>
      <c r="C254" s="315"/>
      <c r="D254" s="315"/>
      <c r="E254" s="315"/>
      <c r="G254" s="315"/>
      <c r="H254" s="315"/>
      <c r="I254" s="315"/>
      <c r="J254" s="315"/>
      <c r="K254" s="315"/>
      <c r="L254" s="464"/>
    </row>
    <row r="255" spans="1:12">
      <c r="A255" s="315"/>
      <c r="B255" s="315"/>
      <c r="C255" s="315"/>
      <c r="D255" s="315"/>
      <c r="E255" s="315"/>
      <c r="G255" s="315"/>
      <c r="H255" s="315"/>
      <c r="I255" s="315"/>
      <c r="J255" s="315"/>
      <c r="K255" s="315"/>
      <c r="L255" s="464"/>
    </row>
    <row r="256" spans="1:12">
      <c r="A256" s="315"/>
      <c r="B256" s="315"/>
      <c r="C256" s="315"/>
      <c r="D256" s="315"/>
      <c r="E256" s="315"/>
      <c r="G256" s="315"/>
      <c r="H256" s="315"/>
      <c r="I256" s="315"/>
      <c r="J256" s="315"/>
      <c r="K256" s="315"/>
      <c r="L256" s="464"/>
    </row>
    <row r="257" spans="1:12">
      <c r="A257" s="315"/>
      <c r="B257" s="315"/>
      <c r="C257" s="315"/>
      <c r="D257" s="315"/>
      <c r="E257" s="315"/>
      <c r="G257" s="315"/>
      <c r="H257" s="315"/>
      <c r="I257" s="315"/>
      <c r="J257" s="315"/>
      <c r="K257" s="315"/>
      <c r="L257" s="464"/>
    </row>
    <row r="258" spans="1:12">
      <c r="A258" s="315"/>
      <c r="B258" s="315"/>
      <c r="C258" s="315"/>
      <c r="D258" s="315"/>
      <c r="E258" s="315"/>
      <c r="G258" s="315"/>
      <c r="H258" s="315"/>
      <c r="I258" s="315"/>
      <c r="J258" s="315"/>
      <c r="K258" s="315"/>
      <c r="L258" s="464"/>
    </row>
    <row r="259" spans="1:12">
      <c r="A259" s="315"/>
      <c r="B259" s="315"/>
      <c r="C259" s="315"/>
      <c r="D259" s="315"/>
      <c r="E259" s="315"/>
      <c r="G259" s="315"/>
      <c r="H259" s="315"/>
      <c r="I259" s="315"/>
      <c r="J259" s="315"/>
      <c r="K259" s="315"/>
      <c r="L259" s="464"/>
    </row>
    <row r="260" spans="1:12">
      <c r="A260" s="315"/>
      <c r="B260" s="315"/>
      <c r="C260" s="315"/>
      <c r="D260" s="315"/>
      <c r="E260" s="315"/>
      <c r="G260" s="315"/>
      <c r="H260" s="315"/>
      <c r="I260" s="315"/>
      <c r="J260" s="315"/>
      <c r="K260" s="315"/>
      <c r="L260" s="464"/>
    </row>
    <row r="261" spans="1:12">
      <c r="A261" s="315"/>
      <c r="B261" s="315"/>
      <c r="C261" s="315"/>
      <c r="D261" s="315"/>
      <c r="E261" s="315"/>
      <c r="G261" s="315"/>
      <c r="H261" s="315"/>
      <c r="I261" s="315"/>
      <c r="J261" s="315"/>
      <c r="K261" s="315"/>
      <c r="L261" s="464"/>
    </row>
    <row r="262" spans="1:12">
      <c r="A262" s="315"/>
      <c r="B262" s="315"/>
      <c r="C262" s="315"/>
      <c r="D262" s="315"/>
      <c r="E262" s="315"/>
      <c r="G262" s="315"/>
      <c r="H262" s="315"/>
      <c r="I262" s="315"/>
      <c r="J262" s="315"/>
      <c r="K262" s="315"/>
      <c r="L262" s="464"/>
    </row>
    <row r="263" spans="1:12">
      <c r="A263" s="315"/>
      <c r="B263" s="315"/>
      <c r="C263" s="315"/>
      <c r="D263" s="315"/>
      <c r="E263" s="315"/>
      <c r="G263" s="315"/>
      <c r="H263" s="315"/>
      <c r="I263" s="315"/>
      <c r="J263" s="315"/>
      <c r="K263" s="315"/>
      <c r="L263" s="464"/>
    </row>
    <row r="264" spans="1:12">
      <c r="A264" s="315"/>
      <c r="B264" s="315"/>
      <c r="C264" s="315"/>
      <c r="D264" s="315"/>
      <c r="E264" s="315"/>
      <c r="G264" s="315"/>
      <c r="H264" s="315"/>
      <c r="I264" s="315"/>
      <c r="J264" s="315"/>
      <c r="K264" s="315"/>
      <c r="L264" s="464"/>
    </row>
    <row r="265" spans="1:12">
      <c r="A265" s="315"/>
      <c r="B265" s="315"/>
      <c r="C265" s="315"/>
      <c r="D265" s="315"/>
      <c r="E265" s="315"/>
      <c r="G265" s="315"/>
      <c r="H265" s="315"/>
      <c r="I265" s="315"/>
      <c r="J265" s="315"/>
      <c r="K265" s="315"/>
      <c r="L265" s="464"/>
    </row>
    <row r="266" spans="1:12">
      <c r="A266" s="315"/>
      <c r="B266" s="315"/>
      <c r="C266" s="315"/>
      <c r="D266" s="315"/>
      <c r="E266" s="315"/>
      <c r="G266" s="315"/>
      <c r="H266" s="315"/>
      <c r="I266" s="315"/>
      <c r="J266" s="315"/>
      <c r="K266" s="315"/>
      <c r="L266" s="464"/>
    </row>
    <row r="267" spans="1:12">
      <c r="A267" s="315"/>
      <c r="B267" s="315"/>
      <c r="C267" s="315"/>
      <c r="D267" s="315"/>
      <c r="E267" s="315"/>
      <c r="G267" s="315"/>
      <c r="H267" s="315"/>
      <c r="I267" s="315"/>
      <c r="J267" s="315"/>
      <c r="K267" s="315"/>
      <c r="L267" s="464"/>
    </row>
    <row r="268" spans="1:12">
      <c r="A268" s="315"/>
      <c r="B268" s="315"/>
      <c r="C268" s="315"/>
      <c r="D268" s="315"/>
      <c r="E268" s="315"/>
      <c r="G268" s="315"/>
      <c r="H268" s="315"/>
      <c r="I268" s="315"/>
      <c r="J268" s="315"/>
      <c r="K268" s="315"/>
      <c r="L268" s="464"/>
    </row>
    <row r="269" spans="1:12">
      <c r="A269" s="315"/>
      <c r="B269" s="315"/>
      <c r="C269" s="315"/>
      <c r="D269" s="315"/>
      <c r="E269" s="315"/>
      <c r="G269" s="315"/>
      <c r="H269" s="315"/>
      <c r="I269" s="315"/>
      <c r="J269" s="315"/>
      <c r="K269" s="315"/>
      <c r="L269" s="464"/>
    </row>
    <row r="270" spans="1:12">
      <c r="A270" s="315"/>
      <c r="B270" s="315"/>
      <c r="C270" s="315"/>
      <c r="D270" s="315"/>
      <c r="E270" s="315"/>
      <c r="G270" s="315"/>
      <c r="H270" s="315"/>
      <c r="I270" s="315"/>
      <c r="J270" s="315"/>
      <c r="K270" s="315"/>
      <c r="L270" s="464"/>
    </row>
    <row r="271" spans="1:12">
      <c r="A271" s="315"/>
      <c r="B271" s="315"/>
      <c r="C271" s="315"/>
      <c r="D271" s="315"/>
      <c r="E271" s="315"/>
      <c r="G271" s="315"/>
      <c r="H271" s="315"/>
      <c r="I271" s="315"/>
      <c r="J271" s="315"/>
      <c r="K271" s="315"/>
      <c r="L271" s="464"/>
    </row>
    <row r="272" spans="1:12">
      <c r="A272" s="315"/>
      <c r="B272" s="315"/>
      <c r="C272" s="315"/>
      <c r="D272" s="315"/>
      <c r="E272" s="315"/>
      <c r="G272" s="315"/>
      <c r="H272" s="315"/>
      <c r="I272" s="315"/>
      <c r="J272" s="315"/>
      <c r="K272" s="315"/>
      <c r="L272" s="464"/>
    </row>
    <row r="273" spans="1:12">
      <c r="A273" s="315"/>
      <c r="B273" s="315"/>
      <c r="C273" s="315"/>
      <c r="D273" s="315"/>
      <c r="E273" s="315"/>
      <c r="G273" s="315"/>
      <c r="H273" s="315"/>
      <c r="I273" s="315"/>
      <c r="J273" s="315"/>
      <c r="K273" s="315"/>
      <c r="L273" s="464"/>
    </row>
    <row r="274" spans="1:12">
      <c r="A274" s="315"/>
      <c r="B274" s="315"/>
      <c r="C274" s="315"/>
      <c r="D274" s="315"/>
      <c r="E274" s="315"/>
      <c r="G274" s="315"/>
      <c r="H274" s="315"/>
      <c r="I274" s="315"/>
      <c r="J274" s="315"/>
      <c r="K274" s="315"/>
      <c r="L274" s="464"/>
    </row>
    <row r="275" spans="1:12">
      <c r="A275" s="315"/>
      <c r="B275" s="315"/>
      <c r="C275" s="315"/>
      <c r="D275" s="315"/>
      <c r="E275" s="315"/>
      <c r="G275" s="315"/>
      <c r="H275" s="315"/>
      <c r="I275" s="315"/>
      <c r="J275" s="315"/>
      <c r="K275" s="315"/>
      <c r="L275" s="464"/>
    </row>
    <row r="276" spans="1:12">
      <c r="A276" s="315"/>
      <c r="B276" s="315"/>
      <c r="C276" s="315"/>
      <c r="D276" s="315"/>
      <c r="E276" s="315"/>
      <c r="G276" s="315"/>
      <c r="H276" s="315"/>
      <c r="I276" s="315"/>
      <c r="J276" s="315"/>
      <c r="K276" s="315"/>
      <c r="L276" s="464"/>
    </row>
    <row r="277" spans="1:12">
      <c r="A277" s="315"/>
      <c r="B277" s="315"/>
      <c r="C277" s="315"/>
      <c r="D277" s="315"/>
      <c r="E277" s="315"/>
      <c r="G277" s="315"/>
      <c r="H277" s="315"/>
      <c r="I277" s="315"/>
      <c r="J277" s="315"/>
      <c r="K277" s="315"/>
      <c r="L277" s="464"/>
    </row>
    <row r="278" spans="1:12">
      <c r="A278" s="315"/>
      <c r="B278" s="315"/>
      <c r="C278" s="315"/>
      <c r="D278" s="315"/>
      <c r="E278" s="315"/>
      <c r="G278" s="315"/>
      <c r="H278" s="315"/>
      <c r="I278" s="315"/>
      <c r="J278" s="315"/>
      <c r="K278" s="315"/>
      <c r="L278" s="464"/>
    </row>
    <row r="279" spans="1:12">
      <c r="A279" s="315"/>
      <c r="B279" s="315"/>
      <c r="C279" s="315"/>
      <c r="D279" s="315"/>
      <c r="E279" s="315"/>
      <c r="G279" s="315"/>
      <c r="H279" s="315"/>
      <c r="I279" s="315"/>
      <c r="J279" s="315"/>
      <c r="K279" s="315"/>
      <c r="L279" s="464"/>
    </row>
    <row r="280" spans="1:12">
      <c r="A280" s="315"/>
      <c r="B280" s="315"/>
      <c r="C280" s="315"/>
      <c r="D280" s="315"/>
      <c r="E280" s="315"/>
      <c r="G280" s="315"/>
      <c r="H280" s="315"/>
      <c r="I280" s="315"/>
      <c r="J280" s="315"/>
      <c r="K280" s="315"/>
      <c r="L280" s="464"/>
    </row>
    <row r="281" spans="1:12">
      <c r="A281" s="315"/>
      <c r="B281" s="315"/>
      <c r="C281" s="315"/>
      <c r="D281" s="315"/>
      <c r="E281" s="315"/>
      <c r="G281" s="315"/>
      <c r="H281" s="315"/>
      <c r="I281" s="315"/>
      <c r="J281" s="315"/>
      <c r="K281" s="315"/>
      <c r="L281" s="464"/>
    </row>
    <row r="282" spans="1:12">
      <c r="A282" s="315"/>
      <c r="B282" s="315"/>
      <c r="C282" s="315"/>
      <c r="D282" s="315"/>
      <c r="E282" s="315"/>
      <c r="G282" s="315"/>
      <c r="H282" s="315"/>
      <c r="I282" s="315"/>
      <c r="J282" s="315"/>
      <c r="K282" s="315"/>
      <c r="L282" s="464"/>
    </row>
    <row r="283" spans="1:12">
      <c r="A283" s="315"/>
      <c r="B283" s="315"/>
      <c r="C283" s="315"/>
      <c r="D283" s="315"/>
      <c r="E283" s="315"/>
      <c r="G283" s="315"/>
      <c r="H283" s="315"/>
      <c r="I283" s="315"/>
      <c r="J283" s="315"/>
      <c r="K283" s="315"/>
      <c r="L283" s="464"/>
    </row>
    <row r="284" spans="1:12">
      <c r="A284" s="315"/>
      <c r="B284" s="315"/>
      <c r="C284" s="315"/>
      <c r="D284" s="315"/>
      <c r="E284" s="315"/>
      <c r="G284" s="315"/>
      <c r="H284" s="315"/>
      <c r="I284" s="315"/>
      <c r="J284" s="315"/>
      <c r="K284" s="315"/>
      <c r="L284" s="464"/>
    </row>
    <row r="285" spans="1:12">
      <c r="A285" s="315"/>
      <c r="B285" s="315"/>
      <c r="C285" s="315"/>
      <c r="D285" s="315"/>
      <c r="E285" s="315"/>
      <c r="G285" s="315"/>
      <c r="H285" s="315"/>
      <c r="I285" s="315"/>
      <c r="J285" s="315"/>
      <c r="K285" s="315"/>
      <c r="L285" s="464"/>
    </row>
    <row r="286" spans="1:12">
      <c r="A286" s="315"/>
      <c r="B286" s="315"/>
      <c r="C286" s="315"/>
      <c r="D286" s="315"/>
      <c r="E286" s="315"/>
      <c r="G286" s="315"/>
      <c r="H286" s="315"/>
      <c r="I286" s="315"/>
      <c r="J286" s="315"/>
      <c r="K286" s="315"/>
      <c r="L286" s="464"/>
    </row>
    <row r="287" spans="1:12">
      <c r="A287" s="315"/>
      <c r="B287" s="315"/>
      <c r="C287" s="315"/>
      <c r="D287" s="315"/>
      <c r="E287" s="315"/>
      <c r="G287" s="315"/>
      <c r="H287" s="315"/>
      <c r="I287" s="315"/>
      <c r="J287" s="315"/>
      <c r="K287" s="315"/>
      <c r="L287" s="464"/>
    </row>
    <row r="288" spans="1:12">
      <c r="A288" s="315"/>
      <c r="B288" s="315"/>
      <c r="C288" s="315"/>
      <c r="D288" s="315"/>
      <c r="E288" s="315"/>
      <c r="G288" s="315"/>
      <c r="H288" s="315"/>
      <c r="I288" s="315"/>
      <c r="J288" s="315"/>
      <c r="K288" s="315"/>
      <c r="L288" s="464"/>
    </row>
    <row r="289" spans="1:12">
      <c r="A289" s="315"/>
      <c r="B289" s="315"/>
      <c r="C289" s="315"/>
      <c r="D289" s="315"/>
      <c r="E289" s="315"/>
      <c r="G289" s="315"/>
      <c r="H289" s="315"/>
      <c r="I289" s="315"/>
      <c r="J289" s="315"/>
      <c r="K289" s="315"/>
      <c r="L289" s="464"/>
    </row>
    <row r="290" spans="1:12">
      <c r="A290" s="315"/>
      <c r="B290" s="315"/>
      <c r="C290" s="315"/>
      <c r="D290" s="315"/>
      <c r="E290" s="315"/>
      <c r="G290" s="315"/>
      <c r="H290" s="315"/>
      <c r="I290" s="315"/>
      <c r="J290" s="315"/>
      <c r="K290" s="315"/>
      <c r="L290" s="464"/>
    </row>
    <row r="291" spans="1:12">
      <c r="A291" s="315"/>
      <c r="B291" s="315"/>
      <c r="C291" s="315"/>
      <c r="D291" s="315"/>
      <c r="E291" s="315"/>
      <c r="G291" s="315"/>
      <c r="H291" s="315"/>
      <c r="I291" s="315"/>
      <c r="J291" s="315"/>
      <c r="K291" s="315"/>
      <c r="L291" s="464"/>
    </row>
    <row r="292" spans="1:12">
      <c r="A292" s="315"/>
      <c r="B292" s="315"/>
      <c r="C292" s="315"/>
      <c r="D292" s="315"/>
      <c r="E292" s="315"/>
      <c r="G292" s="315"/>
      <c r="H292" s="315"/>
      <c r="I292" s="315"/>
      <c r="J292" s="315"/>
      <c r="K292" s="315"/>
      <c r="L292" s="464"/>
    </row>
    <row r="293" spans="1:12">
      <c r="A293" s="315"/>
      <c r="B293" s="315"/>
      <c r="C293" s="315"/>
      <c r="D293" s="315"/>
      <c r="E293" s="315"/>
      <c r="G293" s="315"/>
      <c r="H293" s="315"/>
      <c r="I293" s="315"/>
      <c r="J293" s="315"/>
      <c r="K293" s="315"/>
      <c r="L293" s="464"/>
    </row>
    <row r="294" spans="1:12">
      <c r="A294" s="315"/>
      <c r="B294" s="315"/>
      <c r="C294" s="315"/>
      <c r="D294" s="315"/>
      <c r="E294" s="315"/>
      <c r="G294" s="315"/>
      <c r="H294" s="315"/>
      <c r="I294" s="315"/>
      <c r="J294" s="315"/>
      <c r="K294" s="315"/>
      <c r="L294" s="464"/>
    </row>
    <row r="295" spans="1:12">
      <c r="A295" s="315"/>
      <c r="B295" s="315"/>
      <c r="C295" s="315"/>
      <c r="D295" s="315"/>
      <c r="E295" s="315"/>
      <c r="G295" s="315"/>
      <c r="H295" s="315"/>
      <c r="I295" s="315"/>
      <c r="J295" s="315"/>
      <c r="K295" s="315"/>
      <c r="L295" s="464"/>
    </row>
    <row r="296" spans="1:12">
      <c r="A296" s="315"/>
      <c r="B296" s="315"/>
      <c r="C296" s="315"/>
      <c r="D296" s="315"/>
      <c r="E296" s="315"/>
      <c r="G296" s="315"/>
      <c r="H296" s="315"/>
      <c r="I296" s="315"/>
      <c r="J296" s="315"/>
      <c r="K296" s="315"/>
      <c r="L296" s="464"/>
    </row>
    <row r="297" spans="1:12">
      <c r="A297" s="315"/>
      <c r="B297" s="315"/>
      <c r="C297" s="315"/>
      <c r="D297" s="315"/>
      <c r="E297" s="315"/>
      <c r="G297" s="315"/>
      <c r="H297" s="315"/>
      <c r="I297" s="315"/>
      <c r="J297" s="315"/>
      <c r="K297" s="315"/>
      <c r="L297" s="464"/>
    </row>
    <row r="298" spans="1:12">
      <c r="A298" s="315"/>
      <c r="B298" s="315"/>
      <c r="C298" s="315"/>
      <c r="D298" s="315"/>
      <c r="E298" s="315"/>
      <c r="G298" s="315"/>
      <c r="H298" s="315"/>
      <c r="I298" s="315"/>
      <c r="J298" s="315"/>
      <c r="K298" s="315"/>
      <c r="L298" s="464"/>
    </row>
    <row r="299" spans="1:12">
      <c r="A299" s="315"/>
      <c r="B299" s="315"/>
      <c r="C299" s="315"/>
      <c r="D299" s="315"/>
      <c r="E299" s="315"/>
      <c r="G299" s="315"/>
      <c r="H299" s="315"/>
      <c r="I299" s="315"/>
      <c r="J299" s="315"/>
      <c r="K299" s="315"/>
      <c r="L299" s="464"/>
    </row>
    <row r="300" spans="1:12">
      <c r="A300" s="315"/>
      <c r="B300" s="315"/>
      <c r="C300" s="315"/>
      <c r="D300" s="315"/>
      <c r="E300" s="315"/>
      <c r="G300" s="315"/>
      <c r="H300" s="315"/>
      <c r="I300" s="315"/>
      <c r="J300" s="315"/>
      <c r="K300" s="315"/>
      <c r="L300" s="464"/>
    </row>
    <row r="301" spans="1:12">
      <c r="A301" s="315"/>
      <c r="B301" s="315"/>
      <c r="C301" s="315"/>
      <c r="D301" s="315"/>
      <c r="E301" s="315"/>
      <c r="G301" s="315"/>
      <c r="H301" s="315"/>
      <c r="I301" s="315"/>
      <c r="J301" s="315"/>
      <c r="K301" s="315"/>
      <c r="L301" s="464"/>
    </row>
    <row r="302" spans="1:12">
      <c r="A302" s="315"/>
      <c r="B302" s="315"/>
      <c r="C302" s="315"/>
      <c r="D302" s="315"/>
      <c r="E302" s="315"/>
      <c r="G302" s="315"/>
      <c r="H302" s="315"/>
      <c r="I302" s="315"/>
      <c r="J302" s="315"/>
      <c r="K302" s="315"/>
      <c r="L302" s="464"/>
    </row>
    <row r="303" spans="1:12">
      <c r="A303" s="315"/>
      <c r="B303" s="315"/>
      <c r="C303" s="315"/>
      <c r="D303" s="315"/>
      <c r="E303" s="315"/>
      <c r="G303" s="315"/>
      <c r="H303" s="315"/>
      <c r="I303" s="315"/>
      <c r="J303" s="315"/>
      <c r="K303" s="315"/>
      <c r="L303" s="464"/>
    </row>
    <row r="304" spans="1:12">
      <c r="A304" s="315"/>
      <c r="B304" s="315"/>
      <c r="C304" s="315"/>
      <c r="D304" s="315"/>
      <c r="E304" s="315"/>
      <c r="G304" s="315"/>
      <c r="H304" s="315"/>
      <c r="I304" s="315"/>
      <c r="J304" s="315"/>
      <c r="K304" s="315"/>
      <c r="L304" s="464"/>
    </row>
    <row r="305" spans="1:12">
      <c r="A305" s="315"/>
      <c r="B305" s="315"/>
      <c r="C305" s="315"/>
      <c r="D305" s="315"/>
      <c r="E305" s="315"/>
      <c r="G305" s="315"/>
      <c r="H305" s="315"/>
      <c r="I305" s="315"/>
      <c r="J305" s="315"/>
      <c r="K305" s="315"/>
      <c r="L305" s="464"/>
    </row>
    <row r="306" spans="1:12">
      <c r="A306" s="315"/>
      <c r="B306" s="315"/>
      <c r="C306" s="315"/>
      <c r="D306" s="315"/>
      <c r="E306" s="315"/>
      <c r="G306" s="315"/>
      <c r="H306" s="315"/>
      <c r="I306" s="315"/>
      <c r="J306" s="315"/>
      <c r="K306" s="315"/>
      <c r="L306" s="464"/>
    </row>
    <row r="307" spans="1:12">
      <c r="A307" s="315"/>
      <c r="B307" s="315"/>
      <c r="C307" s="315"/>
      <c r="D307" s="315"/>
      <c r="E307" s="315"/>
      <c r="G307" s="315"/>
      <c r="H307" s="315"/>
      <c r="I307" s="315"/>
      <c r="J307" s="315"/>
      <c r="K307" s="315"/>
      <c r="L307" s="464"/>
    </row>
    <row r="308" spans="1:12">
      <c r="A308" s="315"/>
      <c r="B308" s="315"/>
      <c r="C308" s="315"/>
      <c r="D308" s="315"/>
      <c r="E308" s="315"/>
      <c r="G308" s="315"/>
      <c r="H308" s="315"/>
      <c r="I308" s="315"/>
      <c r="J308" s="315"/>
      <c r="K308" s="315"/>
      <c r="L308" s="464"/>
    </row>
    <row r="309" spans="1:12">
      <c r="A309" s="315"/>
      <c r="B309" s="315"/>
      <c r="C309" s="315"/>
      <c r="D309" s="315"/>
      <c r="E309" s="315"/>
      <c r="G309" s="315"/>
      <c r="H309" s="315"/>
      <c r="I309" s="315"/>
      <c r="J309" s="315"/>
      <c r="K309" s="315"/>
      <c r="L309" s="464"/>
    </row>
    <row r="310" spans="1:12">
      <c r="A310" s="315"/>
      <c r="B310" s="315"/>
      <c r="C310" s="315"/>
      <c r="D310" s="315"/>
      <c r="E310" s="315"/>
      <c r="G310" s="315"/>
      <c r="H310" s="315"/>
      <c r="I310" s="315"/>
      <c r="J310" s="315"/>
      <c r="K310" s="315"/>
      <c r="L310" s="464"/>
    </row>
    <row r="311" spans="1:12">
      <c r="A311" s="315"/>
      <c r="B311" s="315"/>
      <c r="C311" s="315"/>
      <c r="D311" s="315"/>
      <c r="E311" s="315"/>
      <c r="G311" s="315"/>
      <c r="H311" s="315"/>
      <c r="I311" s="315"/>
      <c r="J311" s="315"/>
      <c r="K311" s="315"/>
      <c r="L311" s="464"/>
    </row>
    <row r="312" spans="1:12">
      <c r="A312" s="315"/>
      <c r="B312" s="315"/>
      <c r="C312" s="315"/>
      <c r="D312" s="315"/>
      <c r="E312" s="315"/>
      <c r="G312" s="315"/>
      <c r="H312" s="315"/>
      <c r="I312" s="315"/>
      <c r="J312" s="315"/>
      <c r="K312" s="315"/>
      <c r="L312" s="464"/>
    </row>
    <row r="313" spans="1:12">
      <c r="A313" s="315"/>
      <c r="B313" s="315"/>
      <c r="C313" s="315"/>
      <c r="D313" s="315"/>
      <c r="E313" s="315"/>
      <c r="G313" s="315"/>
      <c r="H313" s="315"/>
      <c r="I313" s="315"/>
      <c r="J313" s="315"/>
      <c r="K313" s="315"/>
      <c r="L313" s="464"/>
    </row>
    <row r="314" spans="1:12">
      <c r="A314" s="315"/>
      <c r="B314" s="315"/>
      <c r="C314" s="315"/>
      <c r="D314" s="315"/>
      <c r="E314" s="315"/>
      <c r="G314" s="315"/>
      <c r="H314" s="315"/>
      <c r="I314" s="315"/>
      <c r="J314" s="315"/>
      <c r="K314" s="315"/>
      <c r="L314" s="464"/>
    </row>
    <row r="315" spans="1:12">
      <c r="A315" s="315"/>
      <c r="B315" s="315"/>
      <c r="C315" s="315"/>
      <c r="D315" s="315"/>
      <c r="E315" s="315"/>
      <c r="G315" s="315"/>
      <c r="H315" s="315"/>
      <c r="I315" s="315"/>
      <c r="J315" s="315"/>
      <c r="K315" s="315"/>
      <c r="L315" s="464"/>
    </row>
    <row r="316" spans="1:12">
      <c r="A316" s="315"/>
      <c r="B316" s="315"/>
      <c r="C316" s="315"/>
      <c r="D316" s="315"/>
      <c r="E316" s="315"/>
      <c r="G316" s="315"/>
      <c r="H316" s="315"/>
      <c r="I316" s="315"/>
      <c r="J316" s="315"/>
      <c r="K316" s="315"/>
      <c r="L316" s="464"/>
    </row>
    <row r="317" spans="1:12">
      <c r="A317" s="315"/>
      <c r="B317" s="315"/>
      <c r="C317" s="315"/>
      <c r="D317" s="315"/>
      <c r="E317" s="315"/>
      <c r="G317" s="315"/>
      <c r="H317" s="315"/>
      <c r="I317" s="315"/>
      <c r="J317" s="315"/>
      <c r="K317" s="315"/>
      <c r="L317" s="464"/>
    </row>
    <row r="318" spans="1:12">
      <c r="A318" s="315"/>
      <c r="B318" s="315"/>
      <c r="C318" s="315"/>
      <c r="D318" s="315"/>
      <c r="E318" s="315"/>
      <c r="G318" s="315"/>
      <c r="H318" s="315"/>
      <c r="I318" s="315"/>
      <c r="J318" s="315"/>
      <c r="K318" s="315"/>
      <c r="L318" s="464"/>
    </row>
    <row r="319" spans="1:12">
      <c r="A319" s="315"/>
      <c r="B319" s="315"/>
      <c r="C319" s="315"/>
      <c r="D319" s="315"/>
      <c r="E319" s="315"/>
      <c r="G319" s="315"/>
      <c r="H319" s="315"/>
      <c r="I319" s="315"/>
      <c r="J319" s="315"/>
      <c r="K319" s="315"/>
      <c r="L319" s="464"/>
    </row>
    <row r="320" spans="1:12">
      <c r="A320" s="315"/>
      <c r="B320" s="315"/>
      <c r="C320" s="315"/>
      <c r="D320" s="315"/>
      <c r="E320" s="315"/>
      <c r="G320" s="315"/>
      <c r="H320" s="315"/>
      <c r="I320" s="315"/>
      <c r="J320" s="315"/>
      <c r="K320" s="315"/>
      <c r="L320" s="464"/>
    </row>
    <row r="321" spans="1:12">
      <c r="A321" s="315"/>
      <c r="B321" s="315"/>
      <c r="C321" s="315"/>
      <c r="D321" s="315"/>
      <c r="E321" s="315"/>
      <c r="G321" s="315"/>
      <c r="H321" s="315"/>
      <c r="I321" s="315"/>
      <c r="J321" s="315"/>
      <c r="K321" s="315"/>
      <c r="L321" s="464"/>
    </row>
    <row r="322" spans="1:12">
      <c r="A322" s="315"/>
      <c r="B322" s="315"/>
      <c r="C322" s="315"/>
      <c r="D322" s="315"/>
      <c r="E322" s="315"/>
      <c r="G322" s="315"/>
      <c r="H322" s="315"/>
      <c r="I322" s="315"/>
      <c r="J322" s="315"/>
      <c r="K322" s="315"/>
      <c r="L322" s="464"/>
    </row>
    <row r="323" spans="1:12">
      <c r="A323" s="315"/>
      <c r="B323" s="315"/>
      <c r="C323" s="315"/>
      <c r="D323" s="315"/>
      <c r="E323" s="315"/>
      <c r="G323" s="315"/>
      <c r="H323" s="315"/>
      <c r="I323" s="315"/>
      <c r="J323" s="315"/>
      <c r="K323" s="315"/>
      <c r="L323" s="464"/>
    </row>
    <row r="324" spans="1:12">
      <c r="A324" s="315"/>
      <c r="B324" s="315"/>
      <c r="C324" s="315"/>
      <c r="D324" s="315"/>
      <c r="E324" s="315"/>
      <c r="G324" s="315"/>
      <c r="H324" s="315"/>
      <c r="I324" s="315"/>
      <c r="J324" s="315"/>
      <c r="K324" s="315"/>
      <c r="L324" s="464"/>
    </row>
    <row r="325" spans="1:12">
      <c r="A325" s="315"/>
      <c r="B325" s="315"/>
      <c r="C325" s="315"/>
      <c r="D325" s="315"/>
      <c r="E325" s="315"/>
      <c r="G325" s="315"/>
      <c r="H325" s="315"/>
      <c r="I325" s="315"/>
      <c r="J325" s="315"/>
      <c r="K325" s="315"/>
      <c r="L325" s="464"/>
    </row>
    <row r="326" spans="1:12">
      <c r="A326" s="315"/>
      <c r="B326" s="315"/>
      <c r="C326" s="315"/>
      <c r="D326" s="315"/>
      <c r="E326" s="315"/>
      <c r="G326" s="315"/>
      <c r="H326" s="315"/>
      <c r="I326" s="315"/>
      <c r="J326" s="315"/>
      <c r="K326" s="315"/>
      <c r="L326" s="464"/>
    </row>
    <row r="327" spans="1:12">
      <c r="A327" s="315"/>
      <c r="B327" s="315"/>
      <c r="C327" s="315"/>
      <c r="D327" s="315"/>
      <c r="E327" s="315"/>
      <c r="G327" s="315"/>
      <c r="H327" s="315"/>
      <c r="I327" s="315"/>
      <c r="J327" s="315"/>
      <c r="K327" s="315"/>
      <c r="L327" s="464"/>
    </row>
    <row r="328" spans="1:12">
      <c r="A328" s="315"/>
      <c r="B328" s="315"/>
      <c r="C328" s="315"/>
      <c r="D328" s="315"/>
      <c r="E328" s="315"/>
      <c r="G328" s="315"/>
      <c r="H328" s="315"/>
      <c r="I328" s="315"/>
      <c r="J328" s="315"/>
      <c r="K328" s="315"/>
      <c r="L328" s="464"/>
    </row>
    <row r="329" spans="1:12">
      <c r="A329" s="315"/>
      <c r="B329" s="315"/>
      <c r="C329" s="315"/>
      <c r="D329" s="315"/>
      <c r="E329" s="315"/>
      <c r="G329" s="315"/>
      <c r="H329" s="315"/>
      <c r="I329" s="315"/>
      <c r="J329" s="315"/>
      <c r="K329" s="315"/>
      <c r="L329" s="464"/>
    </row>
    <row r="330" spans="1:12">
      <c r="A330" s="315"/>
      <c r="B330" s="315"/>
      <c r="C330" s="315"/>
      <c r="D330" s="315"/>
      <c r="E330" s="315"/>
      <c r="G330" s="315"/>
      <c r="H330" s="315"/>
      <c r="I330" s="315"/>
      <c r="J330" s="315"/>
      <c r="K330" s="315"/>
      <c r="L330" s="464"/>
    </row>
    <row r="331" spans="1:12">
      <c r="A331" s="315"/>
      <c r="B331" s="315"/>
      <c r="C331" s="315"/>
      <c r="D331" s="315"/>
      <c r="E331" s="315"/>
      <c r="G331" s="315"/>
      <c r="H331" s="315"/>
      <c r="I331" s="315"/>
      <c r="J331" s="315"/>
      <c r="K331" s="315"/>
      <c r="L331" s="464"/>
    </row>
    <row r="332" spans="1:12">
      <c r="A332" s="315"/>
      <c r="B332" s="315"/>
      <c r="C332" s="315"/>
      <c r="D332" s="315"/>
      <c r="E332" s="315"/>
      <c r="G332" s="315"/>
      <c r="H332" s="315"/>
      <c r="I332" s="315"/>
      <c r="J332" s="315"/>
      <c r="K332" s="315"/>
      <c r="L332" s="464"/>
    </row>
    <row r="333" spans="1:12">
      <c r="A333" s="315"/>
      <c r="B333" s="315"/>
      <c r="C333" s="315"/>
      <c r="D333" s="315"/>
      <c r="E333" s="315"/>
      <c r="G333" s="315"/>
      <c r="H333" s="315"/>
      <c r="I333" s="315"/>
      <c r="J333" s="315"/>
      <c r="K333" s="315"/>
      <c r="L333" s="464"/>
    </row>
    <row r="334" spans="1:12">
      <c r="A334" s="315"/>
      <c r="B334" s="315"/>
      <c r="C334" s="315"/>
      <c r="D334" s="315"/>
      <c r="E334" s="315"/>
      <c r="G334" s="315"/>
      <c r="H334" s="315"/>
      <c r="I334" s="315"/>
      <c r="J334" s="315"/>
      <c r="K334" s="315"/>
      <c r="L334" s="464"/>
    </row>
    <row r="335" spans="1:12">
      <c r="A335" s="315"/>
      <c r="B335" s="315"/>
      <c r="C335" s="315"/>
      <c r="D335" s="315"/>
      <c r="E335" s="315"/>
      <c r="G335" s="315"/>
      <c r="H335" s="315"/>
      <c r="I335" s="315"/>
      <c r="J335" s="315"/>
      <c r="K335" s="315"/>
      <c r="L335" s="464"/>
    </row>
    <row r="336" spans="1:12">
      <c r="A336" s="315"/>
      <c r="B336" s="315"/>
      <c r="C336" s="315"/>
      <c r="D336" s="315"/>
      <c r="E336" s="315"/>
      <c r="G336" s="315"/>
      <c r="H336" s="315"/>
      <c r="I336" s="315"/>
      <c r="J336" s="315"/>
      <c r="K336" s="315"/>
      <c r="L336" s="464"/>
    </row>
    <row r="337" spans="1:12">
      <c r="A337" s="315"/>
      <c r="B337" s="315"/>
      <c r="C337" s="315"/>
      <c r="D337" s="315"/>
      <c r="E337" s="315"/>
      <c r="G337" s="315"/>
      <c r="H337" s="315"/>
      <c r="I337" s="315"/>
      <c r="J337" s="315"/>
      <c r="K337" s="315"/>
      <c r="L337" s="464"/>
    </row>
    <row r="338" spans="1:12">
      <c r="A338" s="315"/>
      <c r="B338" s="315"/>
      <c r="C338" s="315"/>
      <c r="D338" s="315"/>
      <c r="E338" s="315"/>
      <c r="G338" s="315"/>
      <c r="H338" s="315"/>
      <c r="I338" s="315"/>
      <c r="J338" s="315"/>
      <c r="K338" s="315"/>
      <c r="L338" s="464"/>
    </row>
    <row r="339" spans="1:12">
      <c r="A339" s="315"/>
      <c r="B339" s="315"/>
      <c r="C339" s="315"/>
      <c r="D339" s="315"/>
      <c r="E339" s="315"/>
      <c r="G339" s="315"/>
      <c r="H339" s="315"/>
      <c r="I339" s="315"/>
      <c r="J339" s="315"/>
      <c r="K339" s="315"/>
      <c r="L339" s="464"/>
    </row>
    <row r="340" spans="1:12">
      <c r="A340" s="315"/>
      <c r="B340" s="315"/>
      <c r="C340" s="315"/>
      <c r="D340" s="315"/>
      <c r="E340" s="315"/>
      <c r="G340" s="315"/>
      <c r="H340" s="315"/>
      <c r="I340" s="315"/>
      <c r="J340" s="315"/>
      <c r="K340" s="315"/>
      <c r="L340" s="464"/>
    </row>
    <row r="341" spans="1:12">
      <c r="A341" s="315"/>
      <c r="B341" s="315"/>
      <c r="C341" s="315"/>
      <c r="D341" s="315"/>
      <c r="E341" s="315"/>
      <c r="G341" s="315"/>
      <c r="H341" s="315"/>
      <c r="I341" s="315"/>
      <c r="J341" s="315"/>
      <c r="K341" s="315"/>
      <c r="L341" s="464"/>
    </row>
    <row r="342" spans="1:12">
      <c r="A342" s="315"/>
      <c r="B342" s="315"/>
      <c r="C342" s="315"/>
      <c r="D342" s="315"/>
      <c r="E342" s="315"/>
      <c r="G342" s="315"/>
      <c r="H342" s="315"/>
      <c r="I342" s="315"/>
      <c r="J342" s="315"/>
      <c r="K342" s="315"/>
      <c r="L342" s="464"/>
    </row>
    <row r="343" spans="1:12">
      <c r="A343" s="315"/>
      <c r="B343" s="315"/>
      <c r="C343" s="315"/>
      <c r="D343" s="315"/>
      <c r="E343" s="315"/>
      <c r="G343" s="315"/>
      <c r="H343" s="315"/>
      <c r="I343" s="315"/>
      <c r="J343" s="315"/>
      <c r="K343" s="315"/>
      <c r="L343" s="464"/>
    </row>
    <row r="344" spans="1:12">
      <c r="A344" s="315"/>
      <c r="B344" s="315"/>
      <c r="C344" s="315"/>
      <c r="D344" s="315"/>
      <c r="E344" s="315"/>
      <c r="G344" s="315"/>
      <c r="H344" s="315"/>
      <c r="I344" s="315"/>
      <c r="J344" s="315"/>
      <c r="K344" s="315"/>
      <c r="L344" s="464"/>
    </row>
    <row r="345" spans="1:12">
      <c r="A345" s="315"/>
      <c r="B345" s="315"/>
      <c r="C345" s="315"/>
      <c r="D345" s="315"/>
      <c r="E345" s="315"/>
      <c r="G345" s="315"/>
      <c r="H345" s="315"/>
      <c r="I345" s="315"/>
      <c r="J345" s="315"/>
      <c r="K345" s="315"/>
      <c r="L345" s="464"/>
    </row>
    <row r="346" spans="1:12">
      <c r="A346" s="315"/>
      <c r="B346" s="315"/>
      <c r="C346" s="315"/>
      <c r="D346" s="315"/>
      <c r="E346" s="315"/>
      <c r="G346" s="315"/>
      <c r="H346" s="315"/>
      <c r="I346" s="315"/>
      <c r="J346" s="315"/>
      <c r="K346" s="315"/>
      <c r="L346" s="464"/>
    </row>
    <row r="347" spans="1:12">
      <c r="A347" s="315"/>
      <c r="B347" s="315"/>
      <c r="C347" s="315"/>
      <c r="D347" s="315"/>
      <c r="E347" s="315"/>
      <c r="G347" s="315"/>
      <c r="H347" s="315"/>
      <c r="I347" s="315"/>
      <c r="J347" s="315"/>
      <c r="K347" s="315"/>
      <c r="L347" s="464"/>
    </row>
    <row r="348" spans="1:12">
      <c r="A348" s="315"/>
      <c r="B348" s="315"/>
      <c r="C348" s="315"/>
      <c r="D348" s="315"/>
      <c r="E348" s="315"/>
      <c r="G348" s="315"/>
      <c r="H348" s="315"/>
      <c r="I348" s="315"/>
      <c r="J348" s="315"/>
      <c r="K348" s="315"/>
      <c r="L348" s="464"/>
    </row>
    <row r="349" spans="1:12">
      <c r="A349" s="315"/>
      <c r="B349" s="315"/>
      <c r="C349" s="315"/>
      <c r="D349" s="315"/>
      <c r="E349" s="315"/>
      <c r="G349" s="315"/>
      <c r="H349" s="315"/>
      <c r="I349" s="315"/>
      <c r="J349" s="315"/>
      <c r="K349" s="315"/>
      <c r="L349" s="464"/>
    </row>
    <row r="350" spans="1:12">
      <c r="A350" s="315"/>
      <c r="B350" s="315"/>
      <c r="C350" s="315"/>
      <c r="D350" s="315"/>
      <c r="E350" s="315"/>
      <c r="G350" s="315"/>
      <c r="H350" s="315"/>
      <c r="I350" s="315"/>
      <c r="J350" s="315"/>
      <c r="K350" s="315"/>
      <c r="L350" s="464"/>
    </row>
    <row r="351" spans="1:12">
      <c r="A351" s="315"/>
      <c r="B351" s="315"/>
      <c r="C351" s="315"/>
      <c r="D351" s="315"/>
      <c r="E351" s="315"/>
      <c r="G351" s="315"/>
      <c r="H351" s="315"/>
      <c r="I351" s="315"/>
      <c r="J351" s="315"/>
      <c r="K351" s="315"/>
      <c r="L351" s="464"/>
    </row>
    <row r="352" spans="1:12">
      <c r="A352" s="315"/>
      <c r="B352" s="315"/>
      <c r="C352" s="315"/>
      <c r="D352" s="315"/>
      <c r="E352" s="315"/>
      <c r="G352" s="315"/>
      <c r="H352" s="315"/>
      <c r="I352" s="315"/>
      <c r="J352" s="315"/>
      <c r="K352" s="315"/>
      <c r="L352" s="464"/>
    </row>
    <row r="353" spans="1:12">
      <c r="A353" s="315"/>
      <c r="B353" s="315"/>
      <c r="C353" s="315"/>
      <c r="D353" s="315"/>
      <c r="E353" s="315"/>
      <c r="G353" s="315"/>
      <c r="H353" s="315"/>
      <c r="I353" s="315"/>
      <c r="J353" s="315"/>
      <c r="K353" s="315"/>
      <c r="L353" s="464"/>
    </row>
    <row r="354" spans="1:12">
      <c r="A354" s="315"/>
      <c r="B354" s="315"/>
      <c r="C354" s="315"/>
      <c r="D354" s="315"/>
      <c r="E354" s="315"/>
      <c r="G354" s="315"/>
      <c r="H354" s="315"/>
      <c r="I354" s="315"/>
      <c r="J354" s="315"/>
      <c r="K354" s="315"/>
      <c r="L354" s="464"/>
    </row>
    <row r="355" spans="1:12">
      <c r="A355" s="315"/>
      <c r="B355" s="315"/>
      <c r="C355" s="315"/>
      <c r="D355" s="315"/>
      <c r="E355" s="315"/>
      <c r="G355" s="315"/>
      <c r="H355" s="315"/>
      <c r="I355" s="315"/>
      <c r="J355" s="315"/>
      <c r="K355" s="315"/>
      <c r="L355" s="464"/>
    </row>
    <row r="356" spans="1:12">
      <c r="A356" s="315"/>
      <c r="B356" s="315"/>
      <c r="C356" s="315"/>
      <c r="D356" s="315"/>
      <c r="E356" s="315"/>
      <c r="G356" s="315"/>
      <c r="H356" s="315"/>
      <c r="I356" s="315"/>
      <c r="J356" s="315"/>
      <c r="K356" s="315"/>
      <c r="L356" s="464"/>
    </row>
    <row r="357" spans="1:12">
      <c r="A357" s="315"/>
      <c r="B357" s="315"/>
      <c r="C357" s="315"/>
      <c r="D357" s="315"/>
      <c r="E357" s="315"/>
      <c r="G357" s="315"/>
      <c r="H357" s="315"/>
      <c r="I357" s="315"/>
      <c r="J357" s="315"/>
      <c r="K357" s="315"/>
      <c r="L357" s="464"/>
    </row>
    <row r="358" spans="1:12">
      <c r="A358" s="315"/>
      <c r="B358" s="315"/>
      <c r="C358" s="315"/>
      <c r="D358" s="315"/>
      <c r="E358" s="315"/>
      <c r="G358" s="315"/>
      <c r="H358" s="315"/>
      <c r="I358" s="315"/>
      <c r="J358" s="315"/>
      <c r="K358" s="315"/>
      <c r="L358" s="464"/>
    </row>
    <row r="359" spans="1:12">
      <c r="A359" s="315"/>
      <c r="B359" s="315"/>
      <c r="C359" s="315"/>
      <c r="D359" s="315"/>
      <c r="E359" s="315"/>
      <c r="G359" s="315"/>
      <c r="H359" s="315"/>
      <c r="I359" s="315"/>
      <c r="J359" s="315"/>
      <c r="K359" s="315"/>
      <c r="L359" s="464"/>
    </row>
    <row r="360" spans="1:12">
      <c r="A360" s="315"/>
      <c r="B360" s="315"/>
      <c r="C360" s="315"/>
      <c r="D360" s="315"/>
      <c r="E360" s="315"/>
      <c r="G360" s="315"/>
      <c r="H360" s="315"/>
      <c r="I360" s="315"/>
      <c r="J360" s="315"/>
      <c r="K360" s="315"/>
      <c r="L360" s="464"/>
    </row>
    <row r="361" spans="1:12">
      <c r="A361" s="315"/>
      <c r="B361" s="315"/>
      <c r="C361" s="315"/>
      <c r="D361" s="315"/>
      <c r="E361" s="315"/>
      <c r="G361" s="315"/>
      <c r="H361" s="315"/>
      <c r="I361" s="315"/>
      <c r="J361" s="315"/>
      <c r="K361" s="315"/>
      <c r="L361" s="464"/>
    </row>
    <row r="362" spans="1:12">
      <c r="A362" s="315"/>
      <c r="B362" s="315"/>
      <c r="C362" s="315"/>
      <c r="D362" s="315"/>
      <c r="E362" s="315"/>
      <c r="G362" s="315"/>
      <c r="H362" s="315"/>
      <c r="I362" s="315"/>
      <c r="J362" s="315"/>
      <c r="K362" s="315"/>
      <c r="L362" s="464"/>
    </row>
    <row r="363" spans="1:12">
      <c r="A363" s="315"/>
      <c r="B363" s="315"/>
      <c r="C363" s="315"/>
      <c r="D363" s="315"/>
      <c r="E363" s="315"/>
      <c r="G363" s="315"/>
      <c r="H363" s="315"/>
      <c r="I363" s="315"/>
      <c r="J363" s="315"/>
      <c r="K363" s="315"/>
      <c r="L363" s="464"/>
    </row>
    <row r="364" spans="1:12">
      <c r="A364" s="315"/>
      <c r="B364" s="315"/>
      <c r="C364" s="315"/>
      <c r="D364" s="315"/>
      <c r="E364" s="315"/>
      <c r="G364" s="315"/>
      <c r="H364" s="315"/>
      <c r="I364" s="315"/>
      <c r="J364" s="315"/>
      <c r="K364" s="315"/>
      <c r="L364" s="464"/>
    </row>
    <row r="365" spans="1:12">
      <c r="A365" s="315"/>
      <c r="B365" s="315"/>
      <c r="C365" s="315"/>
      <c r="D365" s="315"/>
      <c r="E365" s="315"/>
      <c r="G365" s="315"/>
      <c r="H365" s="315"/>
      <c r="I365" s="315"/>
      <c r="J365" s="315"/>
      <c r="K365" s="315"/>
      <c r="L365" s="464"/>
    </row>
    <row r="366" spans="1:12">
      <c r="A366" s="315"/>
      <c r="B366" s="315"/>
      <c r="C366" s="315"/>
      <c r="D366" s="315"/>
      <c r="E366" s="315"/>
      <c r="G366" s="315"/>
      <c r="H366" s="315"/>
      <c r="I366" s="315"/>
      <c r="J366" s="315"/>
      <c r="K366" s="315"/>
      <c r="L366" s="464"/>
    </row>
    <row r="367" spans="1:12">
      <c r="A367" s="315"/>
      <c r="B367" s="315"/>
      <c r="C367" s="315"/>
      <c r="D367" s="315"/>
      <c r="E367" s="315"/>
      <c r="G367" s="315"/>
      <c r="H367" s="315"/>
      <c r="I367" s="315"/>
      <c r="J367" s="315"/>
      <c r="K367" s="315"/>
      <c r="L367" s="464"/>
    </row>
    <row r="368" spans="1:12">
      <c r="A368" s="315"/>
      <c r="B368" s="315"/>
      <c r="C368" s="315"/>
      <c r="D368" s="315"/>
      <c r="E368" s="315"/>
      <c r="G368" s="315"/>
      <c r="H368" s="315"/>
      <c r="I368" s="315"/>
      <c r="J368" s="315"/>
      <c r="K368" s="315"/>
      <c r="L368" s="464"/>
    </row>
    <row r="369" spans="1:12">
      <c r="A369" s="315"/>
      <c r="B369" s="315"/>
      <c r="C369" s="315"/>
      <c r="D369" s="315"/>
      <c r="E369" s="315"/>
      <c r="G369" s="315"/>
      <c r="H369" s="315"/>
      <c r="I369" s="315"/>
      <c r="J369" s="315"/>
      <c r="K369" s="315"/>
      <c r="L369" s="464"/>
    </row>
    <row r="370" spans="1:12">
      <c r="A370" s="315"/>
      <c r="B370" s="315"/>
      <c r="C370" s="315"/>
      <c r="D370" s="315"/>
      <c r="E370" s="315"/>
      <c r="G370" s="315"/>
      <c r="H370" s="315"/>
      <c r="I370" s="315"/>
      <c r="J370" s="315"/>
      <c r="K370" s="315"/>
      <c r="L370" s="464"/>
    </row>
    <row r="371" spans="1:12">
      <c r="A371" s="315"/>
      <c r="B371" s="315"/>
      <c r="C371" s="315"/>
      <c r="D371" s="315"/>
      <c r="E371" s="315"/>
      <c r="G371" s="315"/>
      <c r="H371" s="315"/>
      <c r="I371" s="315"/>
      <c r="J371" s="315"/>
      <c r="K371" s="315"/>
      <c r="L371" s="464"/>
    </row>
    <row r="372" spans="1:12">
      <c r="A372" s="315"/>
      <c r="B372" s="315"/>
      <c r="C372" s="315"/>
      <c r="D372" s="315"/>
      <c r="E372" s="315"/>
      <c r="G372" s="315"/>
      <c r="H372" s="315"/>
      <c r="I372" s="315"/>
      <c r="J372" s="315"/>
      <c r="K372" s="315"/>
      <c r="L372" s="464"/>
    </row>
    <row r="373" spans="1:12">
      <c r="A373" s="315"/>
      <c r="B373" s="315"/>
      <c r="C373" s="315"/>
      <c r="D373" s="315"/>
      <c r="E373" s="315"/>
      <c r="G373" s="315"/>
      <c r="H373" s="315"/>
      <c r="I373" s="315"/>
      <c r="J373" s="315"/>
      <c r="K373" s="315"/>
      <c r="L373" s="464"/>
    </row>
    <row r="374" spans="1:12">
      <c r="A374" s="315"/>
      <c r="B374" s="315"/>
      <c r="C374" s="315"/>
      <c r="D374" s="315"/>
      <c r="E374" s="315"/>
      <c r="G374" s="315"/>
      <c r="H374" s="315"/>
      <c r="I374" s="315"/>
      <c r="J374" s="315"/>
      <c r="K374" s="315"/>
      <c r="L374" s="464"/>
    </row>
    <row r="375" spans="1:12">
      <c r="A375" s="315"/>
      <c r="B375" s="315"/>
      <c r="C375" s="315"/>
      <c r="D375" s="315"/>
      <c r="E375" s="315"/>
      <c r="G375" s="315"/>
      <c r="H375" s="315"/>
      <c r="I375" s="315"/>
      <c r="J375" s="315"/>
      <c r="K375" s="315"/>
      <c r="L375" s="464"/>
    </row>
    <row r="376" spans="1:12">
      <c r="A376" s="315"/>
      <c r="B376" s="315"/>
      <c r="C376" s="315"/>
      <c r="D376" s="315"/>
      <c r="E376" s="315"/>
      <c r="G376" s="315"/>
      <c r="H376" s="315"/>
      <c r="I376" s="315"/>
      <c r="J376" s="315"/>
      <c r="K376" s="315"/>
      <c r="L376" s="464"/>
    </row>
    <row r="377" spans="1:12">
      <c r="A377" s="315"/>
      <c r="B377" s="315"/>
      <c r="C377" s="315"/>
      <c r="D377" s="315"/>
      <c r="E377" s="315"/>
      <c r="G377" s="315"/>
      <c r="H377" s="315"/>
      <c r="I377" s="315"/>
      <c r="J377" s="315"/>
      <c r="K377" s="315"/>
      <c r="L377" s="464"/>
    </row>
    <row r="378" spans="1:12">
      <c r="A378" s="315"/>
      <c r="B378" s="315"/>
      <c r="C378" s="315"/>
      <c r="D378" s="315"/>
      <c r="E378" s="315"/>
      <c r="G378" s="315"/>
      <c r="H378" s="315"/>
      <c r="I378" s="315"/>
      <c r="J378" s="315"/>
      <c r="K378" s="315"/>
      <c r="L378" s="464"/>
    </row>
    <row r="379" spans="1:12">
      <c r="A379" s="315"/>
      <c r="B379" s="315"/>
      <c r="C379" s="315"/>
      <c r="D379" s="315"/>
      <c r="E379" s="315"/>
      <c r="G379" s="315"/>
      <c r="H379" s="315"/>
      <c r="I379" s="315"/>
      <c r="J379" s="315"/>
      <c r="K379" s="315"/>
      <c r="L379" s="464"/>
    </row>
    <row r="380" spans="1:12">
      <c r="A380" s="315"/>
      <c r="B380" s="315"/>
      <c r="C380" s="315"/>
      <c r="D380" s="315"/>
      <c r="E380" s="315"/>
      <c r="G380" s="315"/>
      <c r="H380" s="315"/>
      <c r="I380" s="315"/>
      <c r="J380" s="315"/>
      <c r="K380" s="315"/>
      <c r="L380" s="464"/>
    </row>
    <row r="381" spans="1:12">
      <c r="A381" s="315"/>
      <c r="B381" s="315"/>
      <c r="C381" s="315"/>
      <c r="D381" s="315"/>
      <c r="E381" s="315"/>
      <c r="G381" s="315"/>
      <c r="H381" s="315"/>
      <c r="I381" s="315"/>
      <c r="J381" s="315"/>
      <c r="K381" s="315"/>
      <c r="L381" s="464"/>
    </row>
    <row r="382" spans="1:12">
      <c r="A382" s="315"/>
      <c r="B382" s="315"/>
      <c r="C382" s="315"/>
      <c r="D382" s="315"/>
      <c r="E382" s="315"/>
      <c r="G382" s="315"/>
      <c r="H382" s="315"/>
      <c r="I382" s="315"/>
      <c r="J382" s="315"/>
      <c r="K382" s="315"/>
      <c r="L382" s="464"/>
    </row>
    <row r="383" spans="1:12">
      <c r="A383" s="315"/>
      <c r="B383" s="315"/>
      <c r="C383" s="315"/>
      <c r="D383" s="315"/>
      <c r="E383" s="315"/>
      <c r="G383" s="315"/>
      <c r="H383" s="315"/>
      <c r="I383" s="315"/>
      <c r="J383" s="315"/>
      <c r="K383" s="315"/>
      <c r="L383" s="464"/>
    </row>
    <row r="384" spans="1:12">
      <c r="A384" s="315"/>
      <c r="B384" s="315"/>
      <c r="C384" s="315"/>
      <c r="D384" s="315"/>
      <c r="E384" s="315"/>
      <c r="G384" s="315"/>
      <c r="H384" s="315"/>
      <c r="I384" s="315"/>
      <c r="J384" s="315"/>
      <c r="K384" s="315"/>
      <c r="L384" s="464"/>
    </row>
    <row r="385" spans="1:12">
      <c r="A385" s="315"/>
      <c r="B385" s="315"/>
      <c r="C385" s="315"/>
      <c r="D385" s="315"/>
      <c r="E385" s="315"/>
      <c r="G385" s="315"/>
      <c r="H385" s="315"/>
      <c r="I385" s="315"/>
      <c r="J385" s="315"/>
      <c r="K385" s="315"/>
      <c r="L385" s="464"/>
    </row>
    <row r="386" spans="1:12">
      <c r="A386" s="315"/>
      <c r="B386" s="315"/>
      <c r="C386" s="315"/>
      <c r="D386" s="315"/>
      <c r="E386" s="315"/>
      <c r="G386" s="315"/>
      <c r="H386" s="315"/>
      <c r="I386" s="315"/>
      <c r="J386" s="315"/>
      <c r="K386" s="315"/>
      <c r="L386" s="464"/>
    </row>
    <row r="387" spans="1:12">
      <c r="A387" s="315"/>
      <c r="B387" s="315"/>
      <c r="C387" s="315"/>
      <c r="D387" s="315"/>
      <c r="E387" s="315"/>
      <c r="G387" s="315"/>
      <c r="H387" s="315"/>
      <c r="I387" s="315"/>
      <c r="J387" s="315"/>
      <c r="K387" s="315"/>
      <c r="L387" s="464"/>
    </row>
    <row r="388" spans="1:12">
      <c r="A388" s="315"/>
      <c r="B388" s="315"/>
      <c r="C388" s="315"/>
      <c r="D388" s="315"/>
      <c r="E388" s="315"/>
      <c r="G388" s="315"/>
      <c r="H388" s="315"/>
      <c r="I388" s="315"/>
      <c r="J388" s="315"/>
      <c r="K388" s="315"/>
      <c r="L388" s="464"/>
    </row>
    <row r="389" spans="1:12">
      <c r="A389" s="315"/>
      <c r="B389" s="315"/>
      <c r="C389" s="315"/>
      <c r="D389" s="315"/>
      <c r="E389" s="315"/>
      <c r="G389" s="315"/>
      <c r="H389" s="315"/>
      <c r="I389" s="315"/>
      <c r="J389" s="315"/>
      <c r="K389" s="315"/>
      <c r="L389" s="464"/>
    </row>
    <row r="390" spans="1:12">
      <c r="A390" s="315"/>
      <c r="B390" s="315"/>
      <c r="C390" s="315"/>
      <c r="D390" s="315"/>
      <c r="E390" s="315"/>
      <c r="G390" s="315"/>
      <c r="H390" s="315"/>
      <c r="I390" s="315"/>
      <c r="J390" s="315"/>
      <c r="K390" s="315"/>
      <c r="L390" s="464"/>
    </row>
    <row r="391" spans="1:12">
      <c r="A391" s="315"/>
      <c r="B391" s="315"/>
      <c r="C391" s="315"/>
      <c r="D391" s="315"/>
      <c r="E391" s="315"/>
      <c r="G391" s="315"/>
      <c r="H391" s="315"/>
      <c r="I391" s="315"/>
      <c r="J391" s="315"/>
      <c r="K391" s="315"/>
      <c r="L391" s="464"/>
    </row>
    <row r="392" spans="1:12">
      <c r="A392" s="315"/>
      <c r="B392" s="315"/>
      <c r="C392" s="315"/>
      <c r="D392" s="315"/>
      <c r="E392" s="315"/>
      <c r="G392" s="315"/>
      <c r="H392" s="315"/>
      <c r="I392" s="315"/>
      <c r="J392" s="315"/>
      <c r="K392" s="315"/>
      <c r="L392" s="464"/>
    </row>
    <row r="393" spans="1:12">
      <c r="A393" s="315"/>
      <c r="B393" s="315"/>
      <c r="C393" s="315"/>
      <c r="D393" s="315"/>
      <c r="E393" s="315"/>
      <c r="G393" s="315"/>
      <c r="H393" s="315"/>
      <c r="I393" s="315"/>
      <c r="J393" s="315"/>
      <c r="K393" s="315"/>
      <c r="L393" s="464"/>
    </row>
    <row r="394" spans="1:12">
      <c r="A394" s="315"/>
      <c r="B394" s="315"/>
      <c r="C394" s="315"/>
      <c r="D394" s="315"/>
      <c r="E394" s="315"/>
      <c r="G394" s="315"/>
      <c r="H394" s="315"/>
      <c r="I394" s="315"/>
      <c r="J394" s="315"/>
      <c r="K394" s="315"/>
      <c r="L394" s="464"/>
    </row>
    <row r="395" spans="1:12">
      <c r="A395" s="315"/>
      <c r="B395" s="315"/>
      <c r="C395" s="315"/>
      <c r="D395" s="315"/>
      <c r="E395" s="315"/>
      <c r="G395" s="315"/>
      <c r="H395" s="315"/>
      <c r="I395" s="315"/>
      <c r="J395" s="315"/>
      <c r="K395" s="315"/>
      <c r="L395" s="464"/>
    </row>
    <row r="396" spans="1:12">
      <c r="A396" s="315"/>
      <c r="B396" s="315"/>
      <c r="C396" s="315"/>
      <c r="D396" s="315"/>
      <c r="E396" s="315"/>
      <c r="G396" s="315"/>
      <c r="H396" s="315"/>
      <c r="I396" s="315"/>
      <c r="J396" s="315"/>
      <c r="K396" s="315"/>
      <c r="L396" s="464"/>
    </row>
    <row r="397" spans="1:12">
      <c r="A397" s="315"/>
      <c r="B397" s="315"/>
      <c r="C397" s="315"/>
      <c r="D397" s="315"/>
      <c r="E397" s="315"/>
      <c r="G397" s="315"/>
      <c r="H397" s="315"/>
      <c r="I397" s="315"/>
      <c r="J397" s="315"/>
      <c r="K397" s="315"/>
      <c r="L397" s="464"/>
    </row>
    <row r="398" spans="1:12">
      <c r="A398" s="315"/>
      <c r="B398" s="315"/>
      <c r="C398" s="315"/>
      <c r="D398" s="315"/>
      <c r="E398" s="315"/>
      <c r="G398" s="315"/>
      <c r="H398" s="315"/>
      <c r="I398" s="315"/>
      <c r="J398" s="315"/>
      <c r="K398" s="315"/>
      <c r="L398" s="464"/>
    </row>
    <row r="399" spans="1:12">
      <c r="A399" s="315"/>
      <c r="B399" s="315"/>
      <c r="C399" s="315"/>
      <c r="D399" s="315"/>
      <c r="E399" s="315"/>
      <c r="G399" s="315"/>
      <c r="H399" s="315"/>
      <c r="I399" s="315"/>
      <c r="J399" s="315"/>
      <c r="K399" s="315"/>
      <c r="L399" s="464"/>
    </row>
    <row r="400" spans="1:12">
      <c r="A400" s="315"/>
      <c r="B400" s="315"/>
      <c r="C400" s="315"/>
      <c r="D400" s="315"/>
      <c r="E400" s="315"/>
      <c r="G400" s="315"/>
      <c r="H400" s="315"/>
      <c r="I400" s="315"/>
      <c r="J400" s="315"/>
      <c r="K400" s="315"/>
      <c r="L400" s="464"/>
    </row>
    <row r="401" spans="1:12">
      <c r="A401" s="315"/>
      <c r="B401" s="315"/>
      <c r="C401" s="315"/>
      <c r="D401" s="315"/>
      <c r="E401" s="315"/>
      <c r="G401" s="315"/>
      <c r="H401" s="315"/>
      <c r="I401" s="315"/>
      <c r="J401" s="315"/>
      <c r="K401" s="315"/>
      <c r="L401" s="464"/>
    </row>
    <row r="402" spans="1:12">
      <c r="A402" s="315"/>
      <c r="B402" s="315"/>
      <c r="C402" s="315"/>
      <c r="D402" s="315"/>
      <c r="E402" s="315"/>
      <c r="G402" s="315"/>
      <c r="H402" s="315"/>
      <c r="I402" s="315"/>
      <c r="J402" s="315"/>
      <c r="K402" s="315"/>
      <c r="L402" s="464"/>
    </row>
    <row r="403" spans="1:12">
      <c r="A403" s="315"/>
      <c r="B403" s="315"/>
      <c r="C403" s="315"/>
      <c r="D403" s="315"/>
      <c r="E403" s="315"/>
      <c r="G403" s="315"/>
      <c r="H403" s="315"/>
      <c r="I403" s="315"/>
      <c r="J403" s="315"/>
      <c r="K403" s="315"/>
      <c r="L403" s="464"/>
    </row>
    <row r="404" spans="1:12">
      <c r="A404" s="315"/>
      <c r="B404" s="315"/>
      <c r="C404" s="315"/>
      <c r="D404" s="315"/>
      <c r="E404" s="315"/>
      <c r="G404" s="315"/>
      <c r="H404" s="315"/>
      <c r="I404" s="315"/>
      <c r="J404" s="315"/>
      <c r="K404" s="315"/>
      <c r="L404" s="464"/>
    </row>
    <row r="405" spans="1:12">
      <c r="A405" s="315"/>
      <c r="B405" s="315"/>
      <c r="C405" s="315"/>
      <c r="D405" s="315"/>
      <c r="E405" s="315"/>
      <c r="G405" s="315"/>
      <c r="H405" s="315"/>
      <c r="I405" s="315"/>
      <c r="J405" s="315"/>
      <c r="K405" s="315"/>
      <c r="L405" s="464"/>
    </row>
    <row r="406" spans="1:12">
      <c r="A406" s="315"/>
      <c r="B406" s="315"/>
      <c r="C406" s="315"/>
      <c r="D406" s="315"/>
      <c r="E406" s="315"/>
      <c r="G406" s="315"/>
      <c r="H406" s="315"/>
      <c r="I406" s="315"/>
      <c r="J406" s="315"/>
      <c r="K406" s="315"/>
      <c r="L406" s="464"/>
    </row>
    <row r="407" spans="1:12">
      <c r="A407" s="315"/>
      <c r="B407" s="315"/>
      <c r="C407" s="315"/>
      <c r="D407" s="315"/>
      <c r="E407" s="315"/>
      <c r="G407" s="315"/>
      <c r="H407" s="315"/>
      <c r="I407" s="315"/>
      <c r="J407" s="315"/>
      <c r="K407" s="315"/>
      <c r="L407" s="464"/>
    </row>
    <row r="408" spans="1:12">
      <c r="A408" s="315"/>
      <c r="B408" s="315"/>
      <c r="C408" s="315"/>
      <c r="D408" s="315"/>
      <c r="E408" s="315"/>
      <c r="G408" s="315"/>
      <c r="H408" s="315"/>
      <c r="I408" s="315"/>
      <c r="J408" s="315"/>
      <c r="K408" s="315"/>
      <c r="L408" s="464"/>
    </row>
    <row r="409" spans="1:12">
      <c r="A409" s="315"/>
      <c r="B409" s="315"/>
      <c r="C409" s="315"/>
      <c r="D409" s="315"/>
      <c r="E409" s="315"/>
      <c r="G409" s="315"/>
      <c r="H409" s="315"/>
      <c r="I409" s="315"/>
      <c r="J409" s="315"/>
      <c r="K409" s="315"/>
      <c r="L409" s="464"/>
    </row>
    <row r="410" spans="1:12">
      <c r="A410" s="315"/>
      <c r="B410" s="315"/>
      <c r="C410" s="315"/>
      <c r="D410" s="315"/>
      <c r="E410" s="315"/>
      <c r="G410" s="315"/>
      <c r="H410" s="315"/>
      <c r="I410" s="315"/>
      <c r="J410" s="315"/>
      <c r="K410" s="315"/>
      <c r="L410" s="464"/>
    </row>
    <row r="411" spans="1:12">
      <c r="A411" s="315"/>
      <c r="B411" s="315"/>
      <c r="C411" s="315"/>
      <c r="D411" s="315"/>
      <c r="E411" s="315"/>
      <c r="G411" s="315"/>
      <c r="H411" s="315"/>
      <c r="I411" s="315"/>
      <c r="J411" s="315"/>
      <c r="K411" s="315"/>
      <c r="L411" s="464"/>
    </row>
    <row r="412" spans="1:12">
      <c r="A412" s="315"/>
      <c r="B412" s="315"/>
      <c r="C412" s="315"/>
      <c r="D412" s="315"/>
      <c r="E412" s="315"/>
      <c r="G412" s="315"/>
      <c r="H412" s="315"/>
      <c r="I412" s="315"/>
      <c r="J412" s="315"/>
      <c r="K412" s="315"/>
      <c r="L412" s="464"/>
    </row>
    <row r="413" spans="1:12">
      <c r="A413" s="315"/>
      <c r="B413" s="315"/>
      <c r="C413" s="315"/>
      <c r="D413" s="315"/>
      <c r="E413" s="315"/>
      <c r="G413" s="315"/>
      <c r="H413" s="315"/>
      <c r="I413" s="315"/>
      <c r="J413" s="315"/>
      <c r="K413" s="315"/>
      <c r="L413" s="464"/>
    </row>
    <row r="414" spans="1:12">
      <c r="A414" s="315"/>
      <c r="B414" s="315"/>
      <c r="C414" s="315"/>
      <c r="D414" s="315"/>
      <c r="E414" s="315"/>
      <c r="G414" s="315"/>
      <c r="H414" s="315"/>
      <c r="I414" s="315"/>
      <c r="J414" s="315"/>
      <c r="K414" s="315"/>
      <c r="L414" s="464"/>
    </row>
    <row r="415" spans="1:12">
      <c r="A415" s="315"/>
      <c r="B415" s="315"/>
      <c r="C415" s="315"/>
      <c r="D415" s="315"/>
      <c r="E415" s="315"/>
      <c r="G415" s="315"/>
      <c r="H415" s="315"/>
      <c r="I415" s="315"/>
      <c r="J415" s="315"/>
      <c r="K415" s="315"/>
      <c r="L415" s="464"/>
    </row>
    <row r="416" spans="1:12">
      <c r="A416" s="315"/>
      <c r="B416" s="315"/>
      <c r="C416" s="315"/>
      <c r="D416" s="315"/>
      <c r="E416" s="315"/>
      <c r="G416" s="315"/>
      <c r="H416" s="315"/>
      <c r="I416" s="315"/>
      <c r="J416" s="315"/>
      <c r="K416" s="315"/>
      <c r="L416" s="464"/>
    </row>
    <row r="417" spans="1:12">
      <c r="A417" s="315"/>
      <c r="B417" s="315"/>
      <c r="C417" s="315"/>
      <c r="D417" s="315"/>
      <c r="E417" s="315"/>
      <c r="G417" s="315"/>
      <c r="H417" s="315"/>
      <c r="I417" s="315"/>
      <c r="J417" s="315"/>
      <c r="K417" s="315"/>
      <c r="L417" s="464"/>
    </row>
    <row r="418" spans="1:12">
      <c r="A418" s="315"/>
      <c r="B418" s="315"/>
      <c r="C418" s="315"/>
      <c r="D418" s="315"/>
      <c r="E418" s="315"/>
      <c r="G418" s="315"/>
      <c r="H418" s="315"/>
      <c r="I418" s="315"/>
      <c r="J418" s="315"/>
      <c r="K418" s="315"/>
      <c r="L418" s="464"/>
    </row>
    <row r="419" spans="1:12">
      <c r="A419" s="315"/>
      <c r="B419" s="315"/>
      <c r="C419" s="315"/>
      <c r="D419" s="315"/>
      <c r="E419" s="315"/>
      <c r="G419" s="315"/>
      <c r="H419" s="315"/>
      <c r="I419" s="315"/>
      <c r="J419" s="315"/>
      <c r="K419" s="315"/>
      <c r="L419" s="464"/>
    </row>
    <row r="420" spans="1:12">
      <c r="A420" s="315"/>
      <c r="B420" s="315"/>
      <c r="C420" s="315"/>
      <c r="D420" s="315"/>
      <c r="E420" s="315"/>
      <c r="G420" s="315"/>
      <c r="H420" s="315"/>
      <c r="I420" s="315"/>
      <c r="J420" s="315"/>
      <c r="K420" s="315"/>
      <c r="L420" s="464"/>
    </row>
    <row r="421" spans="1:12">
      <c r="A421" s="315"/>
      <c r="B421" s="315"/>
      <c r="C421" s="315"/>
      <c r="D421" s="315"/>
      <c r="E421" s="315"/>
      <c r="G421" s="315"/>
      <c r="H421" s="315"/>
      <c r="I421" s="315"/>
      <c r="J421" s="315"/>
      <c r="K421" s="315"/>
      <c r="L421" s="464"/>
    </row>
    <row r="422" spans="1:12">
      <c r="A422" s="315"/>
      <c r="B422" s="315"/>
      <c r="C422" s="315"/>
      <c r="D422" s="315"/>
      <c r="E422" s="315"/>
      <c r="G422" s="315"/>
      <c r="H422" s="315"/>
      <c r="I422" s="315"/>
      <c r="J422" s="315"/>
      <c r="K422" s="315"/>
      <c r="L422" s="464"/>
    </row>
    <row r="423" spans="1:12">
      <c r="A423" s="315"/>
      <c r="B423" s="315"/>
      <c r="C423" s="315"/>
      <c r="D423" s="315"/>
      <c r="E423" s="315"/>
      <c r="G423" s="315"/>
      <c r="H423" s="315"/>
      <c r="I423" s="315"/>
      <c r="J423" s="315"/>
      <c r="K423" s="315"/>
      <c r="L423" s="464"/>
    </row>
    <row r="424" spans="1:12">
      <c r="A424" s="315"/>
      <c r="B424" s="315"/>
      <c r="C424" s="315"/>
      <c r="D424" s="315"/>
      <c r="E424" s="315"/>
      <c r="G424" s="315"/>
      <c r="H424" s="315"/>
      <c r="I424" s="315"/>
      <c r="J424" s="315"/>
      <c r="K424" s="315"/>
      <c r="L424" s="464"/>
    </row>
    <row r="425" spans="1:12">
      <c r="A425" s="315"/>
      <c r="B425" s="315"/>
      <c r="C425" s="315"/>
      <c r="D425" s="315"/>
      <c r="E425" s="315"/>
      <c r="G425" s="315"/>
      <c r="H425" s="315"/>
      <c r="I425" s="315"/>
      <c r="J425" s="315"/>
      <c r="K425" s="315"/>
      <c r="L425" s="464"/>
    </row>
    <row r="426" spans="1:12">
      <c r="A426" s="315"/>
      <c r="B426" s="315"/>
      <c r="C426" s="315"/>
      <c r="D426" s="315"/>
      <c r="E426" s="315"/>
      <c r="G426" s="315"/>
      <c r="H426" s="315"/>
      <c r="I426" s="315"/>
      <c r="J426" s="315"/>
      <c r="K426" s="315"/>
      <c r="L426" s="464"/>
    </row>
    <row r="427" spans="1:12">
      <c r="A427" s="315"/>
      <c r="B427" s="315"/>
      <c r="C427" s="315"/>
      <c r="D427" s="315"/>
      <c r="E427" s="315"/>
      <c r="G427" s="315"/>
      <c r="H427" s="315"/>
      <c r="I427" s="315"/>
      <c r="J427" s="315"/>
      <c r="K427" s="315"/>
      <c r="L427" s="464"/>
    </row>
    <row r="428" spans="1:12">
      <c r="A428" s="315"/>
      <c r="B428" s="315"/>
      <c r="C428" s="315"/>
      <c r="D428" s="315"/>
      <c r="E428" s="315"/>
      <c r="G428" s="315"/>
      <c r="H428" s="315"/>
      <c r="I428" s="315"/>
      <c r="J428" s="315"/>
      <c r="K428" s="315"/>
      <c r="L428" s="464"/>
    </row>
    <row r="429" spans="1:12">
      <c r="A429" s="315"/>
      <c r="B429" s="315"/>
      <c r="C429" s="315"/>
      <c r="D429" s="315"/>
      <c r="E429" s="315"/>
      <c r="G429" s="315"/>
      <c r="H429" s="315"/>
      <c r="I429" s="315"/>
      <c r="J429" s="315"/>
      <c r="K429" s="315"/>
      <c r="L429" s="464"/>
    </row>
    <row r="430" spans="1:12">
      <c r="A430" s="315"/>
      <c r="B430" s="315"/>
      <c r="C430" s="315"/>
      <c r="D430" s="315"/>
      <c r="E430" s="315"/>
      <c r="G430" s="315"/>
      <c r="H430" s="315"/>
      <c r="I430" s="315"/>
      <c r="J430" s="315"/>
      <c r="K430" s="315"/>
      <c r="L430" s="464"/>
    </row>
    <row r="431" spans="1:12">
      <c r="A431" s="315"/>
      <c r="B431" s="315"/>
      <c r="C431" s="315"/>
      <c r="D431" s="315"/>
      <c r="E431" s="315"/>
      <c r="G431" s="315"/>
      <c r="H431" s="315"/>
      <c r="I431" s="315"/>
      <c r="J431" s="315"/>
      <c r="K431" s="315"/>
      <c r="L431" s="464"/>
    </row>
    <row r="432" spans="1:12">
      <c r="A432" s="315"/>
      <c r="B432" s="315"/>
      <c r="C432" s="315"/>
      <c r="D432" s="315"/>
      <c r="E432" s="315"/>
      <c r="G432" s="315"/>
      <c r="H432" s="315"/>
      <c r="I432" s="315"/>
      <c r="J432" s="315"/>
      <c r="K432" s="315"/>
      <c r="L432" s="464"/>
    </row>
    <row r="433" spans="1:12">
      <c r="A433" s="315"/>
      <c r="B433" s="315"/>
      <c r="C433" s="315"/>
      <c r="D433" s="315"/>
      <c r="E433" s="315"/>
      <c r="G433" s="315"/>
      <c r="H433" s="315"/>
      <c r="I433" s="315"/>
      <c r="J433" s="315"/>
      <c r="K433" s="315"/>
      <c r="L433" s="464"/>
    </row>
    <row r="434" spans="1:12">
      <c r="A434" s="315"/>
      <c r="B434" s="315"/>
      <c r="C434" s="315"/>
      <c r="D434" s="315"/>
      <c r="E434" s="315"/>
      <c r="G434" s="315"/>
      <c r="H434" s="315"/>
      <c r="I434" s="315"/>
      <c r="J434" s="315"/>
      <c r="K434" s="315"/>
      <c r="L434" s="464"/>
    </row>
    <row r="435" spans="1:12">
      <c r="A435" s="315"/>
      <c r="B435" s="315"/>
      <c r="C435" s="315"/>
      <c r="D435" s="315"/>
      <c r="E435" s="315"/>
      <c r="G435" s="315"/>
      <c r="H435" s="315"/>
      <c r="I435" s="315"/>
      <c r="J435" s="315"/>
      <c r="K435" s="315"/>
      <c r="L435" s="464"/>
    </row>
    <row r="436" spans="1:12">
      <c r="A436" s="315"/>
      <c r="B436" s="315"/>
      <c r="C436" s="315"/>
      <c r="D436" s="315"/>
      <c r="E436" s="315"/>
      <c r="G436" s="315"/>
      <c r="H436" s="315"/>
      <c r="I436" s="315"/>
      <c r="J436" s="315"/>
      <c r="K436" s="315"/>
      <c r="L436" s="464"/>
    </row>
    <row r="437" spans="1:12">
      <c r="A437" s="315"/>
      <c r="B437" s="315"/>
      <c r="C437" s="315"/>
      <c r="D437" s="315"/>
      <c r="E437" s="315"/>
      <c r="G437" s="315"/>
      <c r="H437" s="315"/>
      <c r="I437" s="315"/>
      <c r="J437" s="315"/>
      <c r="K437" s="315"/>
      <c r="L437" s="464"/>
    </row>
    <row r="438" spans="1:12">
      <c r="A438" s="315"/>
      <c r="B438" s="315"/>
      <c r="C438" s="315"/>
      <c r="D438" s="315"/>
      <c r="E438" s="315"/>
      <c r="G438" s="315"/>
      <c r="H438" s="315"/>
      <c r="I438" s="315"/>
      <c r="J438" s="315"/>
      <c r="K438" s="315"/>
      <c r="L438" s="464"/>
    </row>
    <row r="439" spans="1:12">
      <c r="A439" s="315"/>
      <c r="B439" s="315"/>
      <c r="C439" s="315"/>
      <c r="D439" s="315"/>
      <c r="E439" s="315"/>
      <c r="G439" s="315"/>
      <c r="H439" s="315"/>
      <c r="I439" s="315"/>
      <c r="J439" s="315"/>
      <c r="K439" s="315"/>
      <c r="L439" s="464"/>
    </row>
    <row r="440" spans="1:12">
      <c r="A440" s="315"/>
      <c r="B440" s="315"/>
      <c r="C440" s="315"/>
      <c r="D440" s="315"/>
      <c r="E440" s="315"/>
      <c r="G440" s="315"/>
      <c r="H440" s="315"/>
      <c r="I440" s="315"/>
      <c r="J440" s="315"/>
      <c r="K440" s="315"/>
      <c r="L440" s="464"/>
    </row>
    <row r="441" spans="1:12">
      <c r="A441" s="315"/>
      <c r="B441" s="315"/>
      <c r="C441" s="315"/>
      <c r="D441" s="315"/>
      <c r="E441" s="315"/>
      <c r="G441" s="315"/>
      <c r="H441" s="315"/>
      <c r="I441" s="315"/>
      <c r="J441" s="315"/>
      <c r="K441" s="315"/>
      <c r="L441" s="464"/>
    </row>
    <row r="442" spans="1:12">
      <c r="A442" s="315"/>
      <c r="B442" s="315"/>
      <c r="C442" s="315"/>
      <c r="D442" s="315"/>
      <c r="E442" s="315"/>
      <c r="G442" s="315"/>
      <c r="H442" s="315"/>
      <c r="I442" s="315"/>
      <c r="J442" s="315"/>
      <c r="K442" s="315"/>
      <c r="L442" s="464"/>
    </row>
    <row r="443" spans="1:12">
      <c r="G443" s="315"/>
      <c r="H443" s="315"/>
      <c r="I443" s="315"/>
      <c r="J443" s="315"/>
      <c r="K443" s="315"/>
      <c r="L443" s="464"/>
    </row>
    <row r="444" spans="1:12">
      <c r="G444" s="315"/>
      <c r="H444" s="315"/>
      <c r="I444" s="315"/>
      <c r="J444" s="315"/>
      <c r="K444" s="315"/>
      <c r="L444" s="464"/>
    </row>
    <row r="445" spans="1:12">
      <c r="G445" s="315"/>
      <c r="H445" s="315"/>
      <c r="I445" s="315"/>
      <c r="J445" s="315"/>
      <c r="K445" s="315"/>
    </row>
    <row r="446" spans="1:12">
      <c r="G446" s="315"/>
      <c r="H446" s="315"/>
      <c r="I446" s="315"/>
      <c r="J446" s="315"/>
      <c r="K446" s="315"/>
    </row>
  </sheetData>
  <mergeCells count="55">
    <mergeCell ref="D133:E133"/>
    <mergeCell ref="D134:E134"/>
    <mergeCell ref="B115:E115"/>
    <mergeCell ref="D121:E123"/>
    <mergeCell ref="L121:L122"/>
    <mergeCell ref="D124:E124"/>
    <mergeCell ref="D125:E126"/>
    <mergeCell ref="D131:E132"/>
    <mergeCell ref="L131:L132"/>
    <mergeCell ref="D100:E101"/>
    <mergeCell ref="D102:E104"/>
    <mergeCell ref="D105:E106"/>
    <mergeCell ref="D107:E110"/>
    <mergeCell ref="D111:E112"/>
    <mergeCell ref="D113:E114"/>
    <mergeCell ref="B70:E70"/>
    <mergeCell ref="I87:K87"/>
    <mergeCell ref="I88:K88"/>
    <mergeCell ref="B90:E90"/>
    <mergeCell ref="D95:E97"/>
    <mergeCell ref="D98:E99"/>
    <mergeCell ref="B19:E19"/>
    <mergeCell ref="B20:E20"/>
    <mergeCell ref="B21:E21"/>
    <mergeCell ref="L23:L25"/>
    <mergeCell ref="L30:L31"/>
    <mergeCell ref="B44:E44"/>
    <mergeCell ref="I15:J15"/>
    <mergeCell ref="B16:E16"/>
    <mergeCell ref="L16:L17"/>
    <mergeCell ref="B17:E17"/>
    <mergeCell ref="F17:G17"/>
    <mergeCell ref="F18:G18"/>
    <mergeCell ref="B12:E12"/>
    <mergeCell ref="F12:G12"/>
    <mergeCell ref="B13:E13"/>
    <mergeCell ref="F13:G13"/>
    <mergeCell ref="F14:G14"/>
    <mergeCell ref="B15:E15"/>
    <mergeCell ref="B8:E8"/>
    <mergeCell ref="F8:G8"/>
    <mergeCell ref="L8:L9"/>
    <mergeCell ref="B9:E9"/>
    <mergeCell ref="F9:G9"/>
    <mergeCell ref="B10:E10"/>
    <mergeCell ref="F10:G10"/>
    <mergeCell ref="L10:L11"/>
    <mergeCell ref="B11:E11"/>
    <mergeCell ref="F11:G11"/>
    <mergeCell ref="A1:L1"/>
    <mergeCell ref="B2:E2"/>
    <mergeCell ref="B3:E3"/>
    <mergeCell ref="L3:L6"/>
    <mergeCell ref="J4:J5"/>
    <mergeCell ref="B7:E7"/>
  </mergeCells>
  <dataValidations count="10">
    <dataValidation type="custom" operator="equal" allowBlank="1" showInputMessage="1" showErrorMessage="1" sqref="H9" xr:uid="{AA2C6BE3-EA9A-4A8D-95B4-5C0531C2CAB9}">
      <formula1>OFFSET(O20,1,MATCH(K11,O20:P20,0)-1,1,1)</formula1>
    </dataValidation>
    <dataValidation type="list" allowBlank="1" showInputMessage="1" showErrorMessage="1" sqref="I17" xr:uid="{06193BA6-F217-40EF-B2AE-6CE0B1DC5136}">
      <formula1>OFFSET($N$23,1,MATCH($A$17,$N$23:$P$23,0)-1,COUNTA(OFFSET($N$23,1,MATCH($A17,$N$23:$P$23,0)-1,6,1)),1)</formula1>
    </dataValidation>
    <dataValidation type="list" allowBlank="1" showInputMessage="1" showErrorMessage="1" sqref="J17" xr:uid="{84495FA5-44E9-4924-971D-FE6B054E5ED8}">
      <formula1>OFFSET($N$23,7,MATCH($A$17,$N$23:$P$23,0)-1,COUNTA(OFFSET($N$23,7,MATCH($A17,$N$23:$P$23,0)-1,3,1)),1)</formula1>
    </dataValidation>
    <dataValidation type="list" allowBlank="1" showInputMessage="1" showErrorMessage="1" sqref="K17" xr:uid="{25A179C8-D163-429F-B9AB-FD0672F61792}">
      <formula1>OFFSET($N$23,10,MATCH($A$17,$N$23:$P$23,0)-1,COUNTA(OFFSET($N$23,10,MATCH($A17,$N$23:$P$23,0)-1,29,1)),1)</formula1>
    </dataValidation>
    <dataValidation type="list" allowBlank="1" showInputMessage="1" showErrorMessage="1" sqref="H17" xr:uid="{280F8FFA-5184-40FC-8148-72C9DEA36735}">
      <formula1>$N$20:$N$22</formula1>
    </dataValidation>
    <dataValidation type="custom" operator="equal" allowBlank="1" showInputMessage="1" showErrorMessage="1" sqref="K4" xr:uid="{825C13E5-C086-4297-8E2B-D7B99033C5DB}">
      <formula1>IF($A$3=3,$O$5,"")</formula1>
    </dataValidation>
    <dataValidation type="list" allowBlank="1" showInputMessage="1" showErrorMessage="1" sqref="I9:J9 J11:K11" xr:uid="{DF0E4CF8-B3C2-4C5F-A873-920A676D62ED}">
      <formula1>"Yes,No"</formula1>
    </dataValidation>
    <dataValidation type="custom" allowBlank="1" showInputMessage="1" showErrorMessage="1" sqref="K6" xr:uid="{7C9695B1-2826-455C-98AE-760D39F99316}">
      <formula1>IF($A$3=3,$O$6,"")</formula1>
    </dataValidation>
    <dataValidation type="custom" allowBlank="1" showInputMessage="1" showErrorMessage="1" sqref="H11" xr:uid="{328AD874-C98D-40B6-8AF0-09979F50426D}">
      <formula1>IF(OR(I9="Yes",J9="Yes"),"No","Yes")</formula1>
    </dataValidation>
    <dataValidation type="custom" allowBlank="1" showInputMessage="1" showErrorMessage="1" sqref="I11" xr:uid="{1BC31B6C-5467-435C-9EF5-E736D9ABA55B}">
      <formula1>IF(H11="Yes","No","Yes")</formula1>
    </dataValidation>
  </dataValidations>
  <pageMargins left="0.7" right="0.7" top="0.75" bottom="0.75" header="0.3" footer="0.3"/>
  <pageSetup paperSize="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Drop Down 1">
              <controlPr defaultSize="0" autoLine="0" autoPict="0">
                <anchor moveWithCells="1">
                  <from>
                    <xdr:col>5</xdr:col>
                    <xdr:colOff>2331720</xdr:colOff>
                    <xdr:row>7</xdr:row>
                    <xdr:rowOff>0</xdr:rowOff>
                  </from>
                  <to>
                    <xdr:col>7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Drop Down 2">
              <controlPr defaultSize="0" autoLine="0" autoPict="0">
                <anchor moveWithCells="1">
                  <from>
                    <xdr:col>5</xdr:col>
                    <xdr:colOff>2331720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Drop Down 3">
              <controlPr defaultSize="0" autoLine="0" autoPict="0">
                <anchor moveWithCells="1">
                  <from>
                    <xdr:col>5</xdr:col>
                    <xdr:colOff>2331720</xdr:colOff>
                    <xdr:row>11</xdr:row>
                    <xdr:rowOff>0</xdr:rowOff>
                  </from>
                  <to>
                    <xdr:col>7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Drop Down 4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Drop Down 5">
              <controlPr defaultSize="0" autoLine="0" autoPict="0">
                <anchor moveWithCells="1">
                  <from>
                    <xdr:col>5</xdr:col>
                    <xdr:colOff>2316480</xdr:colOff>
                    <xdr:row>14</xdr:row>
                    <xdr:rowOff>0</xdr:rowOff>
                  </from>
                  <to>
                    <xdr:col>7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Drop Down 6">
              <controlPr defaultSize="0" autoLine="0" autoPict="0">
                <anchor moveWithCells="1">
                  <from>
                    <xdr:col>5</xdr:col>
                    <xdr:colOff>2316480</xdr:colOff>
                    <xdr:row>15</xdr:row>
                    <xdr:rowOff>0</xdr:rowOff>
                  </from>
                  <to>
                    <xdr:col>7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Drop Down 7">
              <controlPr defaultSize="0" autoLine="0" autoPict="0">
                <anchor moveWithCells="1">
                  <from>
                    <xdr:col>5</xdr:col>
                    <xdr:colOff>2316480</xdr:colOff>
                    <xdr:row>18</xdr:row>
                    <xdr:rowOff>0</xdr:rowOff>
                  </from>
                  <to>
                    <xdr:col>7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Drop Down 8">
              <controlPr defaultSize="0" autoLine="0" autoPict="0">
                <anchor moveWithCells="1">
                  <from>
                    <xdr:col>5</xdr:col>
                    <xdr:colOff>2316480</xdr:colOff>
                    <xdr:row>19</xdr:row>
                    <xdr:rowOff>0</xdr:rowOff>
                  </from>
                  <to>
                    <xdr:col>7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2" name="Drop Down 9">
              <controlPr defaultSize="0" autoLine="0" autoPict="0">
                <anchor moveWithCells="1">
                  <from>
                    <xdr:col>5</xdr:col>
                    <xdr:colOff>1889760</xdr:colOff>
                    <xdr:row>2</xdr:row>
                    <xdr:rowOff>0</xdr:rowOff>
                  </from>
                  <to>
                    <xdr:col>6</xdr:col>
                    <xdr:colOff>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38CAE-5C5E-44FD-939C-70B0B6D9A746}">
  <sheetPr codeName="Foglio2"/>
  <dimension ref="A1:AD199"/>
  <sheetViews>
    <sheetView zoomScaleNormal="100" workbookViewId="0">
      <selection activeCell="D18" sqref="D18"/>
    </sheetView>
  </sheetViews>
  <sheetFormatPr defaultColWidth="9.109375" defaultRowHeight="14.4"/>
  <cols>
    <col min="1" max="1" width="6.33203125" style="14" customWidth="1"/>
    <col min="2" max="2" width="43.109375" style="14" customWidth="1"/>
    <col min="3" max="3" width="9.109375" style="14" customWidth="1"/>
    <col min="4" max="4" width="9.109375" style="14"/>
    <col min="5" max="7" width="11.33203125" style="14" customWidth="1"/>
    <col min="8" max="12" width="9.109375" style="14"/>
    <col min="13" max="13" width="9.109375" style="14" customWidth="1"/>
    <col min="14" max="14" width="37.6640625" style="14" customWidth="1"/>
    <col min="15" max="15" width="9.109375" style="14"/>
    <col min="16" max="18" width="9.109375" style="14" customWidth="1"/>
    <col min="19" max="16384" width="9.109375" style="14"/>
  </cols>
  <sheetData>
    <row r="1" spans="1:30" ht="21">
      <c r="A1" s="532" t="s">
        <v>226</v>
      </c>
      <c r="B1" s="533"/>
      <c r="C1" s="533"/>
      <c r="D1" s="533"/>
      <c r="E1" s="533"/>
      <c r="F1" s="533"/>
      <c r="G1" s="533"/>
      <c r="H1" s="533"/>
      <c r="I1" s="533"/>
      <c r="J1" s="533"/>
      <c r="K1" s="533"/>
      <c r="L1" s="533"/>
      <c r="M1" s="533"/>
      <c r="N1" s="534"/>
      <c r="O1" s="13"/>
      <c r="P1" s="13"/>
      <c r="Q1" s="13"/>
      <c r="R1" s="13"/>
      <c r="S1" s="530" t="s">
        <v>455</v>
      </c>
      <c r="T1" s="530"/>
      <c r="U1" s="530"/>
      <c r="V1" s="530"/>
      <c r="W1" s="530" t="s">
        <v>458</v>
      </c>
      <c r="X1" s="530"/>
      <c r="Y1" s="530" t="s">
        <v>459</v>
      </c>
      <c r="Z1" s="530"/>
      <c r="AB1" s="159"/>
      <c r="AC1" s="159"/>
      <c r="AD1" s="159"/>
    </row>
    <row r="2" spans="1:30" ht="18" customHeight="1">
      <c r="A2" s="15"/>
      <c r="B2" s="16" t="s">
        <v>227</v>
      </c>
      <c r="C2" s="17" t="s">
        <v>6</v>
      </c>
      <c r="D2" s="17" t="s">
        <v>1</v>
      </c>
      <c r="E2" s="17" t="s">
        <v>2</v>
      </c>
      <c r="F2" s="17" t="s">
        <v>3</v>
      </c>
      <c r="G2" s="17" t="s">
        <v>4</v>
      </c>
      <c r="H2" s="17" t="s">
        <v>448</v>
      </c>
      <c r="I2" s="17" t="s">
        <v>449</v>
      </c>
      <c r="J2" s="17" t="s">
        <v>228</v>
      </c>
      <c r="K2" s="17" t="s">
        <v>465</v>
      </c>
      <c r="L2" s="17" t="s">
        <v>466</v>
      </c>
      <c r="M2" s="17" t="s">
        <v>229</v>
      </c>
      <c r="N2" s="18" t="s">
        <v>5</v>
      </c>
      <c r="R2" s="530" t="s">
        <v>456</v>
      </c>
      <c r="S2" s="531"/>
      <c r="T2" s="531"/>
      <c r="U2" s="531"/>
      <c r="V2" s="531"/>
      <c r="W2" s="531"/>
      <c r="X2" s="531"/>
      <c r="Y2" s="531"/>
      <c r="Z2" s="531"/>
      <c r="AA2" s="160"/>
      <c r="AB2" s="160"/>
      <c r="AC2" s="160"/>
      <c r="AD2" s="160"/>
    </row>
    <row r="3" spans="1:30" ht="16.5" customHeight="1">
      <c r="A3" s="58"/>
      <c r="B3" s="59" t="s">
        <v>404</v>
      </c>
      <c r="C3" s="60"/>
      <c r="D3" s="60"/>
      <c r="E3" s="60"/>
      <c r="F3" s="59"/>
      <c r="G3" s="60"/>
      <c r="H3" s="60"/>
      <c r="I3" s="60"/>
      <c r="J3" s="60"/>
      <c r="K3" s="60"/>
      <c r="L3" s="60"/>
      <c r="M3" s="60"/>
      <c r="N3" s="81"/>
      <c r="R3" s="530"/>
      <c r="S3" s="531"/>
      <c r="T3" s="531"/>
      <c r="U3" s="531"/>
      <c r="V3" s="531"/>
      <c r="W3" s="531"/>
      <c r="X3" s="531"/>
      <c r="Y3" s="531"/>
      <c r="Z3" s="531"/>
      <c r="AA3" s="160"/>
      <c r="AB3" s="160"/>
      <c r="AC3" s="160"/>
      <c r="AD3" s="160"/>
    </row>
    <row r="4" spans="1:30" ht="16.5" customHeight="1">
      <c r="A4" s="37"/>
      <c r="B4" s="57" t="s">
        <v>116</v>
      </c>
      <c r="C4" s="54" t="s">
        <v>117</v>
      </c>
      <c r="D4" s="68" t="s">
        <v>125</v>
      </c>
      <c r="E4" s="99"/>
      <c r="F4" s="100"/>
      <c r="G4" s="101"/>
      <c r="H4" s="99"/>
      <c r="I4" s="143"/>
      <c r="J4" s="143"/>
      <c r="K4" s="100"/>
      <c r="L4" s="100"/>
      <c r="M4" s="101"/>
      <c r="N4" s="178"/>
      <c r="P4" s="169">
        <v>0</v>
      </c>
      <c r="R4" s="535" t="s">
        <v>457</v>
      </c>
      <c r="S4" s="531"/>
      <c r="T4" s="531"/>
      <c r="U4" s="531"/>
      <c r="V4" s="531"/>
      <c r="W4" s="531"/>
      <c r="X4" s="531"/>
      <c r="Y4" s="531"/>
      <c r="Z4" s="531"/>
      <c r="AA4" s="160"/>
      <c r="AB4" s="160"/>
      <c r="AC4" s="160"/>
      <c r="AD4" s="160"/>
    </row>
    <row r="5" spans="1:30" ht="16.5" customHeight="1">
      <c r="A5" s="20" t="s">
        <v>230</v>
      </c>
      <c r="B5" s="21" t="s">
        <v>231</v>
      </c>
      <c r="C5" s="22" t="s">
        <v>232</v>
      </c>
      <c r="D5" s="68" t="s">
        <v>47</v>
      </c>
      <c r="E5" s="82"/>
      <c r="F5" s="75"/>
      <c r="G5" s="83"/>
      <c r="H5" s="82"/>
      <c r="I5" s="80"/>
      <c r="J5" s="80"/>
      <c r="K5" s="75"/>
      <c r="L5" s="75"/>
      <c r="M5" s="83"/>
      <c r="N5" s="178"/>
      <c r="P5" s="170">
        <v>0</v>
      </c>
      <c r="R5" s="535"/>
      <c r="S5" s="531"/>
      <c r="T5" s="531"/>
      <c r="U5" s="531"/>
      <c r="V5" s="531"/>
      <c r="W5" s="531"/>
      <c r="X5" s="531"/>
      <c r="Y5" s="531"/>
      <c r="Z5" s="531"/>
      <c r="AA5" s="160"/>
      <c r="AB5" s="160"/>
      <c r="AC5" s="160"/>
      <c r="AD5" s="160"/>
    </row>
    <row r="6" spans="1:30" ht="16.5" customHeight="1">
      <c r="A6" s="19"/>
      <c r="B6" s="23" t="s">
        <v>355</v>
      </c>
      <c r="C6" s="24" t="s">
        <v>44</v>
      </c>
      <c r="D6" s="69" t="s">
        <v>45</v>
      </c>
      <c r="E6" s="82"/>
      <c r="F6" s="75"/>
      <c r="G6" s="83"/>
      <c r="H6" s="82" t="str">
        <f>IF(ISBLANK(F6)," ",F6-E6)</f>
        <v xml:space="preserve"> </v>
      </c>
      <c r="I6" s="80" t="str">
        <f>IF(ISBLANK(G6)," ",G6-E6)</f>
        <v xml:space="preserve"> </v>
      </c>
      <c r="J6" s="80" t="str">
        <f>IF(ISBLANK(F6)," ",SUM(E6:G6)/3)</f>
        <v xml:space="preserve"> </v>
      </c>
      <c r="K6" s="75" t="str">
        <f>IF(ISBLANK(F6)," ",(J6^2)/2-(E6*F6+F6*G6+E6*G6)/6)</f>
        <v xml:space="preserve"> </v>
      </c>
      <c r="L6" s="75" t="str">
        <f>IF(ISBLANK(F6)," ",H6^2)</f>
        <v xml:space="preserve"> </v>
      </c>
      <c r="M6" s="118" t="s">
        <v>450</v>
      </c>
      <c r="N6" s="178"/>
      <c r="P6" s="170">
        <f>_xlfn.IFS(M6="UNI",3,M6="TRI",4,M6="GAU",5)</f>
        <v>4</v>
      </c>
    </row>
    <row r="7" spans="1:30" ht="16.5" customHeight="1">
      <c r="A7" s="19"/>
      <c r="B7" s="23" t="s">
        <v>356</v>
      </c>
      <c r="C7" s="24" t="s">
        <v>46</v>
      </c>
      <c r="D7" s="69" t="s">
        <v>47</v>
      </c>
      <c r="E7" s="82"/>
      <c r="F7" s="75"/>
      <c r="G7" s="83"/>
      <c r="H7" s="82"/>
      <c r="I7" s="80"/>
      <c r="J7" s="80"/>
      <c r="K7" s="75"/>
      <c r="L7" s="75"/>
      <c r="M7" s="83"/>
      <c r="N7" s="178"/>
      <c r="P7" s="170">
        <v>0</v>
      </c>
    </row>
    <row r="8" spans="1:30" ht="16.5" customHeight="1">
      <c r="A8" s="19"/>
      <c r="B8" s="23" t="s">
        <v>357</v>
      </c>
      <c r="C8" s="22" t="s">
        <v>48</v>
      </c>
      <c r="D8" s="70" t="s">
        <v>34</v>
      </c>
      <c r="E8" s="82"/>
      <c r="F8" s="75"/>
      <c r="G8" s="83"/>
      <c r="H8" s="82"/>
      <c r="I8" s="80"/>
      <c r="J8" s="80"/>
      <c r="K8" s="76"/>
      <c r="L8" s="75"/>
      <c r="M8" s="83"/>
      <c r="N8" s="178"/>
      <c r="P8" s="170">
        <v>0</v>
      </c>
    </row>
    <row r="9" spans="1:30" ht="16.5" customHeight="1">
      <c r="A9" s="19"/>
      <c r="B9" s="23" t="s">
        <v>359</v>
      </c>
      <c r="C9" s="24" t="s">
        <v>51</v>
      </c>
      <c r="D9" s="69" t="s">
        <v>52</v>
      </c>
      <c r="E9" s="82"/>
      <c r="F9" s="75"/>
      <c r="G9" s="83"/>
      <c r="H9" s="82"/>
      <c r="I9" s="80"/>
      <c r="J9" s="80"/>
      <c r="K9" s="75"/>
      <c r="L9" s="75"/>
      <c r="M9" s="83"/>
      <c r="N9" s="178"/>
      <c r="P9" s="170">
        <v>0</v>
      </c>
    </row>
    <row r="10" spans="1:30" ht="16.5" customHeight="1">
      <c r="A10" s="20" t="s">
        <v>230</v>
      </c>
      <c r="B10" s="21" t="s">
        <v>360</v>
      </c>
      <c r="C10" s="24" t="s">
        <v>53</v>
      </c>
      <c r="D10" s="69" t="s">
        <v>52</v>
      </c>
      <c r="E10" s="82"/>
      <c r="F10" s="75"/>
      <c r="G10" s="83"/>
      <c r="H10" s="82" t="str">
        <f>IF(ISBLANK(F10)," ",F10-E10)</f>
        <v xml:space="preserve"> </v>
      </c>
      <c r="I10" s="80" t="str">
        <f>IF(ISBLANK(G10)," ",G10-E10)</f>
        <v xml:space="preserve"> </v>
      </c>
      <c r="J10" s="80"/>
      <c r="K10" s="75"/>
      <c r="L10" s="75"/>
      <c r="M10" s="83"/>
      <c r="N10" s="178"/>
      <c r="P10" s="170">
        <v>2</v>
      </c>
    </row>
    <row r="11" spans="1:30" ht="16.5" customHeight="1">
      <c r="A11" s="19"/>
      <c r="B11" s="23" t="s">
        <v>361</v>
      </c>
      <c r="C11" s="24" t="s">
        <v>56</v>
      </c>
      <c r="D11" s="69" t="s">
        <v>52</v>
      </c>
      <c r="E11" s="82"/>
      <c r="F11" s="75"/>
      <c r="G11" s="83"/>
      <c r="H11" s="82" t="str">
        <f t="shared" ref="H11:H12" si="0">IF(ISBLANK(F11)," ",F11-E11)</f>
        <v xml:space="preserve"> </v>
      </c>
      <c r="I11" s="80" t="str">
        <f t="shared" ref="I11:I12" si="1">IF(ISBLANK(G11)," ",G11-E11)</f>
        <v xml:space="preserve"> </v>
      </c>
      <c r="J11" s="80" t="str">
        <f>IF(ISBLANK(F11)," ",(F11+G11)/2)</f>
        <v xml:space="preserve"> </v>
      </c>
      <c r="K11" s="75" t="str">
        <f>IF(ISBLANK(F11)," ",(G11-F11)^2/12)</f>
        <v xml:space="preserve"> </v>
      </c>
      <c r="L11" s="75" t="str">
        <f t="shared" ref="L11:L12" si="2">IF(ISBLANK(F11)," ",H11^2)</f>
        <v xml:space="preserve"> </v>
      </c>
      <c r="M11" s="118" t="s">
        <v>451</v>
      </c>
      <c r="N11" s="178"/>
      <c r="P11" s="170">
        <f t="shared" ref="P11:P12" si="3">_xlfn.IFS(M11="UNI",3,M11="TRI",4,M11="GAU",5)</f>
        <v>3</v>
      </c>
    </row>
    <row r="12" spans="1:30" ht="16.5" customHeight="1">
      <c r="A12" s="19"/>
      <c r="B12" s="23" t="s">
        <v>364</v>
      </c>
      <c r="C12" s="24" t="s">
        <v>59</v>
      </c>
      <c r="D12" s="69" t="s">
        <v>60</v>
      </c>
      <c r="E12" s="82"/>
      <c r="F12" s="75"/>
      <c r="G12" s="83"/>
      <c r="H12" s="82" t="str">
        <f t="shared" si="0"/>
        <v xml:space="preserve"> </v>
      </c>
      <c r="I12" s="80" t="str">
        <f t="shared" si="1"/>
        <v xml:space="preserve"> </v>
      </c>
      <c r="J12" s="80" t="str">
        <f>IF(ISBLANK(F12)," ",(F12+G12)/2)</f>
        <v xml:space="preserve"> </v>
      </c>
      <c r="K12" s="75" t="str">
        <f>IF(ISBLANK(F12)," ",(G12-F12)^2/12)</f>
        <v xml:space="preserve"> </v>
      </c>
      <c r="L12" s="75" t="str">
        <f t="shared" si="2"/>
        <v xml:space="preserve"> </v>
      </c>
      <c r="M12" s="118" t="s">
        <v>451</v>
      </c>
      <c r="N12" s="178"/>
      <c r="P12" s="170">
        <f t="shared" si="3"/>
        <v>3</v>
      </c>
    </row>
    <row r="13" spans="1:30" ht="16.5" customHeight="1">
      <c r="A13" s="19"/>
      <c r="B13" s="23" t="s">
        <v>427</v>
      </c>
      <c r="C13" s="25" t="s">
        <v>233</v>
      </c>
      <c r="D13" s="69" t="s">
        <v>32</v>
      </c>
      <c r="E13" s="82"/>
      <c r="F13" s="75"/>
      <c r="G13" s="83"/>
      <c r="H13" s="82"/>
      <c r="I13" s="80"/>
      <c r="J13" s="80"/>
      <c r="K13" s="75"/>
      <c r="L13" s="75"/>
      <c r="M13" s="83"/>
      <c r="N13" s="178" t="s">
        <v>531</v>
      </c>
      <c r="P13" s="170">
        <v>0</v>
      </c>
    </row>
    <row r="14" spans="1:30" ht="16.5" customHeight="1">
      <c r="A14" s="61" t="s">
        <v>234</v>
      </c>
      <c r="B14" s="62" t="s">
        <v>365</v>
      </c>
      <c r="C14" s="63" t="s">
        <v>235</v>
      </c>
      <c r="D14" s="71" t="s">
        <v>58</v>
      </c>
      <c r="E14" s="90"/>
      <c r="F14" s="91"/>
      <c r="G14" s="92"/>
      <c r="H14" s="82" t="str">
        <f t="shared" ref="H14" si="4">IF(ISBLANK(F14)," ",F14-E14)</f>
        <v xml:space="preserve"> </v>
      </c>
      <c r="I14" s="80" t="str">
        <f t="shared" ref="I14" si="5">IF(ISBLANK(G14)," ",G14-E14)</f>
        <v xml:space="preserve"> </v>
      </c>
      <c r="J14" s="80" t="str">
        <f>IF(ISBLANK(F14)," ",SUM(E14:G14)/3)</f>
        <v xml:space="preserve"> </v>
      </c>
      <c r="K14" s="75" t="str">
        <f>IF(ISBLANK(F14)," ",(J14^2)/2-(E14*F14+F14*G14+E14*G14)/6)</f>
        <v xml:space="preserve"> </v>
      </c>
      <c r="L14" s="75" t="str">
        <f>IF(ISBLANK(F14)," ",H14^2)</f>
        <v xml:space="preserve"> </v>
      </c>
      <c r="M14" s="83" t="s">
        <v>450</v>
      </c>
      <c r="N14" s="179"/>
      <c r="P14" s="170">
        <f>_xlfn.IFS(M14="UNI",3,M14="TRI",4,M14="GAU",5)</f>
        <v>4</v>
      </c>
    </row>
    <row r="15" spans="1:30" ht="16.5" customHeight="1">
      <c r="A15" s="106"/>
      <c r="B15" s="104" t="s">
        <v>407</v>
      </c>
      <c r="C15" s="103"/>
      <c r="D15" s="103"/>
      <c r="E15" s="103"/>
      <c r="F15" s="104"/>
      <c r="G15" s="103"/>
      <c r="H15" s="103"/>
      <c r="I15" s="103"/>
      <c r="J15" s="103"/>
      <c r="K15" s="103"/>
      <c r="L15" s="103"/>
      <c r="M15" s="103"/>
      <c r="N15" s="107"/>
      <c r="P15" s="170">
        <v>0</v>
      </c>
    </row>
    <row r="16" spans="1:30" ht="16.5" customHeight="1">
      <c r="A16" s="161"/>
      <c r="B16" s="162" t="s">
        <v>394</v>
      </c>
      <c r="C16" s="1" t="s">
        <v>63</v>
      </c>
      <c r="D16" s="140" t="s">
        <v>32</v>
      </c>
      <c r="E16" s="99"/>
      <c r="F16" s="100"/>
      <c r="G16" s="101"/>
      <c r="H16" s="82" t="str">
        <f>IF(ISBLANK(F16)," ",F16-E16)</f>
        <v xml:space="preserve"> </v>
      </c>
      <c r="I16" s="80" t="str">
        <f>IF(ISBLANK(G16)," ",G16-E16)</f>
        <v xml:space="preserve"> </v>
      </c>
      <c r="J16" s="143"/>
      <c r="K16" s="100"/>
      <c r="L16" s="100"/>
      <c r="M16" s="101"/>
      <c r="N16" s="178"/>
      <c r="P16" s="170">
        <v>2</v>
      </c>
    </row>
    <row r="17" spans="1:16" ht="16.5" customHeight="1">
      <c r="A17" s="37"/>
      <c r="B17" s="98" t="s">
        <v>392</v>
      </c>
      <c r="C17" s="54" t="s">
        <v>61</v>
      </c>
      <c r="D17" s="68" t="s">
        <v>52</v>
      </c>
      <c r="E17" s="99"/>
      <c r="F17" s="100"/>
      <c r="G17" s="101"/>
      <c r="H17" s="82" t="str">
        <f>IF(ISBLANK(F17)," ",F17-E17)</f>
        <v xml:space="preserve"> </v>
      </c>
      <c r="I17" s="80" t="str">
        <f>IF(ISBLANK(G17)," ",G17-E17)</f>
        <v xml:space="preserve"> </v>
      </c>
      <c r="J17" s="80" t="str">
        <f>IF(ISBLANK(F17)," ",(F17+G17)/2)</f>
        <v xml:space="preserve"> </v>
      </c>
      <c r="K17" s="75" t="str">
        <f>IF(ISBLANK(F17)," ",(G17-F17)^2/12)</f>
        <v xml:space="preserve"> </v>
      </c>
      <c r="L17" s="75" t="str">
        <f>IF(ISBLANK(F17)," ",H17^2)</f>
        <v xml:space="preserve"> </v>
      </c>
      <c r="M17" s="83" t="s">
        <v>451</v>
      </c>
      <c r="N17" s="178"/>
      <c r="P17" s="170">
        <f>_xlfn.IFS(M17="UNI",3,M17="TRI",4,M17="GAU",5)</f>
        <v>3</v>
      </c>
    </row>
    <row r="18" spans="1:16" ht="16.5" customHeight="1">
      <c r="A18" s="29"/>
      <c r="B18" s="300" t="s">
        <v>605</v>
      </c>
      <c r="C18" s="3" t="s">
        <v>607</v>
      </c>
      <c r="D18" s="8" t="s">
        <v>47</v>
      </c>
      <c r="E18" s="99"/>
      <c r="F18" s="100"/>
      <c r="G18" s="101"/>
      <c r="H18" s="82"/>
      <c r="I18" s="80"/>
      <c r="J18" s="80"/>
      <c r="K18" s="75"/>
      <c r="L18" s="75"/>
      <c r="M18" s="83"/>
      <c r="N18" s="178"/>
      <c r="P18" s="170">
        <v>0</v>
      </c>
    </row>
    <row r="19" spans="1:16" ht="16.5" customHeight="1">
      <c r="A19" s="29"/>
      <c r="B19" s="300" t="s">
        <v>611</v>
      </c>
      <c r="C19" s="4" t="s">
        <v>606</v>
      </c>
      <c r="D19" s="8" t="s">
        <v>32</v>
      </c>
      <c r="E19" s="99"/>
      <c r="F19" s="100"/>
      <c r="G19" s="101"/>
      <c r="H19" s="82"/>
      <c r="I19" s="80"/>
      <c r="J19" s="80"/>
      <c r="K19" s="75"/>
      <c r="L19" s="75"/>
      <c r="M19" s="83"/>
      <c r="N19" s="178"/>
      <c r="P19" s="170">
        <v>0</v>
      </c>
    </row>
    <row r="20" spans="1:16" ht="16.5" customHeight="1">
      <c r="A20" s="29"/>
      <c r="B20" s="300" t="s">
        <v>609</v>
      </c>
      <c r="C20" s="9" t="s">
        <v>603</v>
      </c>
      <c r="D20" s="8" t="s">
        <v>52</v>
      </c>
      <c r="E20" s="99"/>
      <c r="F20" s="100"/>
      <c r="G20" s="101"/>
      <c r="H20" s="82"/>
      <c r="I20" s="80"/>
      <c r="J20" s="80"/>
      <c r="K20" s="75"/>
      <c r="L20" s="75"/>
      <c r="M20" s="83" t="s">
        <v>451</v>
      </c>
      <c r="N20" s="178"/>
      <c r="P20" s="170">
        <f t="shared" ref="P20" si="6">_xlfn.IFS(M20="UNI",3,M20="TRI",4,M20="GAU",5)</f>
        <v>3</v>
      </c>
    </row>
    <row r="21" spans="1:16" ht="16.5" customHeight="1">
      <c r="A21" s="29"/>
      <c r="B21" s="23" t="s">
        <v>395</v>
      </c>
      <c r="C21" s="22" t="s">
        <v>102</v>
      </c>
      <c r="D21" s="69" t="s">
        <v>32</v>
      </c>
      <c r="E21" s="82"/>
      <c r="F21" s="75"/>
      <c r="G21" s="83"/>
      <c r="H21" s="82"/>
      <c r="I21" s="80"/>
      <c r="J21" s="80"/>
      <c r="K21" s="75"/>
      <c r="L21" s="75"/>
      <c r="M21" s="83"/>
      <c r="N21" s="178"/>
      <c r="P21" s="170">
        <v>0</v>
      </c>
    </row>
    <row r="22" spans="1:16" ht="16.5" customHeight="1">
      <c r="A22" s="19"/>
      <c r="B22" s="23" t="s">
        <v>223</v>
      </c>
      <c r="C22" s="24" t="s">
        <v>107</v>
      </c>
      <c r="D22" s="69" t="s">
        <v>33</v>
      </c>
      <c r="E22" s="82"/>
      <c r="F22" s="75"/>
      <c r="G22" s="83"/>
      <c r="H22" s="82"/>
      <c r="I22" s="80"/>
      <c r="J22" s="80"/>
      <c r="K22" s="75"/>
      <c r="L22" s="75"/>
      <c r="M22" s="83"/>
      <c r="N22" s="178"/>
      <c r="P22" s="170">
        <v>0</v>
      </c>
    </row>
    <row r="23" spans="1:16" ht="16.5" customHeight="1">
      <c r="A23" s="19"/>
      <c r="B23" s="23" t="s">
        <v>103</v>
      </c>
      <c r="C23" s="24" t="s">
        <v>104</v>
      </c>
      <c r="D23" s="69" t="s">
        <v>105</v>
      </c>
      <c r="E23" s="82"/>
      <c r="F23" s="75"/>
      <c r="G23" s="83"/>
      <c r="H23" s="82" t="str">
        <f t="shared" ref="H23" si="7">IF(ISBLANK(F23)," ",F23-E23)</f>
        <v xml:space="preserve"> </v>
      </c>
      <c r="I23" s="80" t="str">
        <f t="shared" ref="I23" si="8">IF(ISBLANK(G23)," ",G23-E23)</f>
        <v xml:space="preserve"> </v>
      </c>
      <c r="J23" s="80" t="str">
        <f>IF(ISBLANK(F23)," ",(F23+G23)/2)</f>
        <v xml:space="preserve"> </v>
      </c>
      <c r="K23" s="75" t="str">
        <f>IF(ISBLANK(F23)," ",(G23-F23)^2/12)</f>
        <v xml:space="preserve"> </v>
      </c>
      <c r="L23" s="75" t="str">
        <f>IF(ISBLANK(F23)," ",H23^2)</f>
        <v xml:space="preserve"> </v>
      </c>
      <c r="M23" s="118" t="s">
        <v>451</v>
      </c>
      <c r="N23" s="178"/>
      <c r="P23" s="170">
        <f>_xlfn.IFS(M23="UNI",3,M23="TRI",4,M23="GAU",5)</f>
        <v>3</v>
      </c>
    </row>
    <row r="24" spans="1:16" ht="16.5" customHeight="1">
      <c r="A24" s="19" t="s">
        <v>234</v>
      </c>
      <c r="B24" s="23" t="s">
        <v>236</v>
      </c>
      <c r="C24" s="51" t="s">
        <v>237</v>
      </c>
      <c r="D24" s="69" t="s">
        <v>238</v>
      </c>
      <c r="E24" s="82"/>
      <c r="F24" s="75"/>
      <c r="G24" s="83"/>
      <c r="H24" s="82"/>
      <c r="I24" s="80"/>
      <c r="J24" s="80" t="str">
        <f t="shared" ref="J24:J25" si="9">IF(ISBLANK(F24)," ",(F24+G24)/2)</f>
        <v xml:space="preserve"> </v>
      </c>
      <c r="K24" s="75"/>
      <c r="L24" s="75"/>
      <c r="M24" s="83"/>
      <c r="N24" s="178"/>
      <c r="P24" s="170">
        <v>1</v>
      </c>
    </row>
    <row r="25" spans="1:16" ht="16.5" customHeight="1">
      <c r="A25" s="19" t="s">
        <v>234</v>
      </c>
      <c r="B25" s="23" t="s">
        <v>239</v>
      </c>
      <c r="C25" s="24" t="s">
        <v>240</v>
      </c>
      <c r="D25" s="69" t="s">
        <v>52</v>
      </c>
      <c r="E25" s="82"/>
      <c r="F25" s="75"/>
      <c r="G25" s="83"/>
      <c r="H25" s="82"/>
      <c r="I25" s="80"/>
      <c r="J25" s="80" t="str">
        <f t="shared" si="9"/>
        <v xml:space="preserve"> </v>
      </c>
      <c r="K25" s="75"/>
      <c r="L25" s="75"/>
      <c r="M25" s="83"/>
      <c r="N25" s="178"/>
      <c r="P25" s="170">
        <v>1</v>
      </c>
    </row>
    <row r="26" spans="1:16" ht="16.5" customHeight="1">
      <c r="A26" s="19"/>
      <c r="B26" s="23" t="s">
        <v>108</v>
      </c>
      <c r="C26" s="24" t="s">
        <v>109</v>
      </c>
      <c r="D26" s="69" t="s">
        <v>52</v>
      </c>
      <c r="E26" s="82"/>
      <c r="F26" s="75"/>
      <c r="G26" s="83"/>
      <c r="H26" s="82" t="str">
        <f t="shared" ref="H26:H33" si="10">IF(ISBLANK(F26)," ",F26-E26)</f>
        <v xml:space="preserve"> </v>
      </c>
      <c r="I26" s="80" t="str">
        <f t="shared" ref="I26:I33" si="11">IF(ISBLANK(G26)," ",G26-E26)</f>
        <v xml:space="preserve"> </v>
      </c>
      <c r="J26" s="80" t="str">
        <f t="shared" ref="J26:J35" si="12">IF(ISBLANK(F26)," ",(F26+G26)/2)</f>
        <v xml:space="preserve"> </v>
      </c>
      <c r="K26" s="75" t="str">
        <f>IF(ISBLANK(F26)," ",(G26-F26)^2/12)</f>
        <v xml:space="preserve"> </v>
      </c>
      <c r="L26" s="75" t="str">
        <f t="shared" ref="L26:L33" si="13">IF(ISBLANK(F26)," ",H26^2)</f>
        <v xml:space="preserve"> </v>
      </c>
      <c r="M26" s="118" t="s">
        <v>451</v>
      </c>
      <c r="N26" s="178"/>
      <c r="P26" s="170">
        <f t="shared" ref="P26:P33" si="14">_xlfn.IFS(M26="UNI",3,M26="TRI",4,M26="GAU",5)</f>
        <v>3</v>
      </c>
    </row>
    <row r="27" spans="1:16" ht="16.5" customHeight="1">
      <c r="A27" s="29"/>
      <c r="B27" s="7" t="s">
        <v>599</v>
      </c>
      <c r="C27" s="298" t="s">
        <v>600</v>
      </c>
      <c r="D27" s="299" t="s">
        <v>52</v>
      </c>
      <c r="E27" s="297"/>
      <c r="F27" s="298"/>
      <c r="G27" s="299"/>
      <c r="H27" s="82"/>
      <c r="I27" s="80"/>
      <c r="J27" s="80"/>
      <c r="K27" s="75"/>
      <c r="L27" s="75"/>
      <c r="M27" s="118" t="s">
        <v>452</v>
      </c>
      <c r="N27" s="178"/>
      <c r="P27" s="170">
        <f t="shared" si="14"/>
        <v>5</v>
      </c>
    </row>
    <row r="28" spans="1:16" ht="16.5" customHeight="1">
      <c r="A28" s="261" t="s">
        <v>570</v>
      </c>
      <c r="B28" s="188" t="s">
        <v>576</v>
      </c>
      <c r="C28" s="278" t="s">
        <v>580</v>
      </c>
      <c r="D28" s="196" t="s">
        <v>52</v>
      </c>
      <c r="E28" s="190"/>
      <c r="F28" s="191"/>
      <c r="G28" s="192"/>
      <c r="H28" s="190"/>
      <c r="I28" s="193"/>
      <c r="J28" s="193"/>
      <c r="K28" s="191"/>
      <c r="L28" s="191"/>
      <c r="M28" s="194"/>
      <c r="N28" s="195"/>
      <c r="P28" s="172">
        <v>0</v>
      </c>
    </row>
    <row r="29" spans="1:16" ht="16.5" customHeight="1">
      <c r="A29" s="261" t="s">
        <v>570</v>
      </c>
      <c r="B29" s="188" t="s">
        <v>577</v>
      </c>
      <c r="C29" s="278" t="s">
        <v>581</v>
      </c>
      <c r="D29" s="196" t="s">
        <v>52</v>
      </c>
      <c r="E29" s="190"/>
      <c r="F29" s="191"/>
      <c r="G29" s="192"/>
      <c r="H29" s="190"/>
      <c r="I29" s="193"/>
      <c r="J29" s="193"/>
      <c r="K29" s="191"/>
      <c r="L29" s="191"/>
      <c r="M29" s="194"/>
      <c r="N29" s="195"/>
      <c r="P29" s="172">
        <v>0</v>
      </c>
    </row>
    <row r="30" spans="1:16" ht="16.5" customHeight="1">
      <c r="A30" s="261" t="s">
        <v>570</v>
      </c>
      <c r="B30" s="188" t="s">
        <v>578</v>
      </c>
      <c r="C30" s="278" t="s">
        <v>582</v>
      </c>
      <c r="D30" s="196" t="s">
        <v>52</v>
      </c>
      <c r="E30" s="190"/>
      <c r="F30" s="191"/>
      <c r="G30" s="192"/>
      <c r="H30" s="190"/>
      <c r="I30" s="193"/>
      <c r="J30" s="193"/>
      <c r="K30" s="191"/>
      <c r="L30" s="191"/>
      <c r="M30" s="194"/>
      <c r="N30" s="195"/>
      <c r="P30" s="172">
        <v>0</v>
      </c>
    </row>
    <row r="31" spans="1:16" ht="16.5" customHeight="1">
      <c r="A31" s="261" t="s">
        <v>570</v>
      </c>
      <c r="B31" s="188" t="s">
        <v>579</v>
      </c>
      <c r="C31" s="278" t="s">
        <v>583</v>
      </c>
      <c r="D31" s="196" t="s">
        <v>52</v>
      </c>
      <c r="E31" s="190"/>
      <c r="F31" s="191"/>
      <c r="G31" s="192"/>
      <c r="H31" s="190"/>
      <c r="I31" s="193"/>
      <c r="J31" s="193"/>
      <c r="K31" s="191"/>
      <c r="L31" s="191"/>
      <c r="M31" s="194"/>
      <c r="N31" s="195"/>
      <c r="P31" s="172">
        <v>0</v>
      </c>
    </row>
    <row r="32" spans="1:16" ht="16.5" customHeight="1">
      <c r="A32" s="19"/>
      <c r="B32" s="23" t="s">
        <v>208</v>
      </c>
      <c r="C32" s="24" t="s">
        <v>209</v>
      </c>
      <c r="D32" s="69" t="s">
        <v>52</v>
      </c>
      <c r="E32" s="82"/>
      <c r="F32" s="75"/>
      <c r="G32" s="83"/>
      <c r="H32" s="82" t="str">
        <f t="shared" si="10"/>
        <v xml:space="preserve"> </v>
      </c>
      <c r="I32" s="80" t="str">
        <f t="shared" si="11"/>
        <v xml:space="preserve"> </v>
      </c>
      <c r="J32" s="80" t="str">
        <f t="shared" si="12"/>
        <v xml:space="preserve"> </v>
      </c>
      <c r="K32" s="75" t="str">
        <f>IF(ISBLANK(F32)," ",(G32-F32)^2/36)</f>
        <v xml:space="preserve"> </v>
      </c>
      <c r="L32" s="75" t="str">
        <f t="shared" si="13"/>
        <v xml:space="preserve"> </v>
      </c>
      <c r="M32" s="118" t="s">
        <v>452</v>
      </c>
      <c r="N32" s="178"/>
      <c r="P32" s="170">
        <f t="shared" si="14"/>
        <v>5</v>
      </c>
    </row>
    <row r="33" spans="1:16" ht="16.5" customHeight="1">
      <c r="A33" s="19"/>
      <c r="B33" s="23" t="s">
        <v>64</v>
      </c>
      <c r="C33" s="27" t="s">
        <v>65</v>
      </c>
      <c r="D33" s="71" t="s">
        <v>52</v>
      </c>
      <c r="E33" s="82"/>
      <c r="F33" s="75"/>
      <c r="G33" s="83"/>
      <c r="H33" s="82" t="str">
        <f t="shared" si="10"/>
        <v xml:space="preserve"> </v>
      </c>
      <c r="I33" s="80" t="str">
        <f t="shared" si="11"/>
        <v xml:space="preserve"> </v>
      </c>
      <c r="J33" s="80" t="str">
        <f t="shared" si="12"/>
        <v xml:space="preserve"> </v>
      </c>
      <c r="K33" s="75" t="str">
        <f>IF(ISBLANK(F33)," ",(G33-F33)^2/12)</f>
        <v xml:space="preserve"> </v>
      </c>
      <c r="L33" s="75" t="str">
        <f t="shared" si="13"/>
        <v xml:space="preserve"> </v>
      </c>
      <c r="M33" s="118" t="s">
        <v>451</v>
      </c>
      <c r="N33" s="178"/>
      <c r="P33" s="170">
        <f t="shared" si="14"/>
        <v>3</v>
      </c>
    </row>
    <row r="34" spans="1:16" ht="16.5" customHeight="1">
      <c r="A34" s="19" t="s">
        <v>234</v>
      </c>
      <c r="B34" s="23" t="s">
        <v>241</v>
      </c>
      <c r="C34" s="24" t="s">
        <v>242</v>
      </c>
      <c r="D34" s="69" t="s">
        <v>52</v>
      </c>
      <c r="E34" s="82"/>
      <c r="F34" s="75"/>
      <c r="G34" s="83"/>
      <c r="H34" s="82"/>
      <c r="I34" s="80"/>
      <c r="J34" s="80" t="str">
        <f t="shared" si="12"/>
        <v xml:space="preserve"> </v>
      </c>
      <c r="K34" s="75"/>
      <c r="L34" s="75"/>
      <c r="M34" s="83"/>
      <c r="N34" s="178"/>
      <c r="P34" s="170">
        <v>1</v>
      </c>
    </row>
    <row r="35" spans="1:16" ht="16.5" customHeight="1">
      <c r="A35" s="36" t="s">
        <v>234</v>
      </c>
      <c r="B35" s="96" t="s">
        <v>487</v>
      </c>
      <c r="C35" s="97" t="s">
        <v>243</v>
      </c>
      <c r="D35" s="71" t="s">
        <v>238</v>
      </c>
      <c r="E35" s="93"/>
      <c r="F35" s="94"/>
      <c r="G35" s="95"/>
      <c r="H35" s="93"/>
      <c r="I35" s="144"/>
      <c r="J35" s="80" t="str">
        <f t="shared" si="12"/>
        <v xml:space="preserve"> </v>
      </c>
      <c r="K35" s="94"/>
      <c r="L35" s="94"/>
      <c r="M35" s="95"/>
      <c r="N35" s="179"/>
      <c r="P35" s="170">
        <v>1</v>
      </c>
    </row>
    <row r="36" spans="1:16" ht="16.5" customHeight="1">
      <c r="A36" s="106"/>
      <c r="B36" s="104" t="s">
        <v>405</v>
      </c>
      <c r="C36" s="103"/>
      <c r="D36" s="103"/>
      <c r="E36" s="103"/>
      <c r="F36" s="104"/>
      <c r="G36" s="103"/>
      <c r="H36" s="103"/>
      <c r="I36" s="103"/>
      <c r="J36" s="103"/>
      <c r="K36" s="103"/>
      <c r="L36" s="103"/>
      <c r="M36" s="103"/>
      <c r="N36" s="107"/>
      <c r="P36" s="170">
        <v>0</v>
      </c>
    </row>
    <row r="37" spans="1:16" ht="16.5" customHeight="1">
      <c r="A37" s="37"/>
      <c r="B37" s="98" t="s">
        <v>373</v>
      </c>
      <c r="C37" s="54" t="s">
        <v>77</v>
      </c>
      <c r="D37" s="68" t="s">
        <v>52</v>
      </c>
      <c r="E37" s="99"/>
      <c r="F37" s="100"/>
      <c r="G37" s="101"/>
      <c r="H37" s="99"/>
      <c r="I37" s="143"/>
      <c r="J37" s="143"/>
      <c r="K37" s="100"/>
      <c r="L37" s="100"/>
      <c r="M37" s="101"/>
      <c r="N37" s="179"/>
      <c r="P37" s="170">
        <v>0</v>
      </c>
    </row>
    <row r="38" spans="1:16" ht="16.5" customHeight="1">
      <c r="A38" s="20" t="s">
        <v>230</v>
      </c>
      <c r="B38" s="150" t="s">
        <v>374</v>
      </c>
      <c r="C38" s="24" t="s">
        <v>78</v>
      </c>
      <c r="D38" s="69" t="s">
        <v>52</v>
      </c>
      <c r="E38" s="82"/>
      <c r="F38" s="75"/>
      <c r="G38" s="83"/>
      <c r="H38" s="82" t="str">
        <f t="shared" ref="H38" si="15">IF(ISBLANK(F38)," ",F38-E38)</f>
        <v xml:space="preserve"> </v>
      </c>
      <c r="I38" s="80" t="str">
        <f t="shared" ref="I38" si="16">IF(ISBLANK(G38)," ",G38-E38)</f>
        <v xml:space="preserve"> </v>
      </c>
      <c r="J38" s="80"/>
      <c r="K38" s="75"/>
      <c r="L38" s="75"/>
      <c r="M38" s="83"/>
      <c r="N38" s="178"/>
      <c r="P38" s="170">
        <v>1</v>
      </c>
    </row>
    <row r="39" spans="1:16" ht="16.5" customHeight="1">
      <c r="A39" s="142"/>
      <c r="B39" s="67" t="s">
        <v>382</v>
      </c>
      <c r="C39" s="149" t="s">
        <v>89</v>
      </c>
      <c r="D39" s="8" t="s">
        <v>60</v>
      </c>
      <c r="E39" s="82"/>
      <c r="F39" s="75"/>
      <c r="G39" s="83"/>
      <c r="H39" s="82"/>
      <c r="I39" s="80"/>
      <c r="J39" s="80"/>
      <c r="K39" s="75"/>
      <c r="L39" s="75"/>
      <c r="M39" s="83"/>
      <c r="N39" s="178"/>
      <c r="P39" s="170">
        <v>0</v>
      </c>
    </row>
    <row r="40" spans="1:16" ht="16.5" customHeight="1">
      <c r="A40" s="261" t="s">
        <v>570</v>
      </c>
      <c r="B40" s="262" t="s">
        <v>384</v>
      </c>
      <c r="C40" s="263" t="s">
        <v>91</v>
      </c>
      <c r="D40" s="264" t="s">
        <v>72</v>
      </c>
      <c r="E40" s="214"/>
      <c r="F40" s="215"/>
      <c r="G40" s="219"/>
      <c r="H40" s="214"/>
      <c r="I40" s="220"/>
      <c r="J40" s="220"/>
      <c r="K40" s="215"/>
      <c r="L40" s="215"/>
      <c r="M40" s="219"/>
      <c r="N40" s="222"/>
      <c r="P40" s="170">
        <v>0</v>
      </c>
    </row>
    <row r="41" spans="1:16" ht="16.5" customHeight="1">
      <c r="A41" s="261" t="s">
        <v>570</v>
      </c>
      <c r="B41" s="265" t="s">
        <v>385</v>
      </c>
      <c r="C41" s="263" t="s">
        <v>92</v>
      </c>
      <c r="D41" s="266" t="s">
        <v>72</v>
      </c>
      <c r="E41" s="214"/>
      <c r="F41" s="215"/>
      <c r="G41" s="219"/>
      <c r="H41" s="214"/>
      <c r="I41" s="220"/>
      <c r="J41" s="220"/>
      <c r="K41" s="215"/>
      <c r="L41" s="215"/>
      <c r="M41" s="219"/>
      <c r="N41" s="222"/>
      <c r="P41" s="170">
        <v>0</v>
      </c>
    </row>
    <row r="42" spans="1:16" ht="16.5" customHeight="1">
      <c r="A42" s="20"/>
      <c r="B42" s="151" t="s">
        <v>383</v>
      </c>
      <c r="C42" s="2" t="s">
        <v>90</v>
      </c>
      <c r="D42" s="8" t="s">
        <v>70</v>
      </c>
      <c r="E42" s="82"/>
      <c r="F42" s="75"/>
      <c r="G42" s="83"/>
      <c r="H42" s="82"/>
      <c r="I42" s="80"/>
      <c r="J42" s="80"/>
      <c r="K42" s="75"/>
      <c r="L42" s="75"/>
      <c r="M42" s="83"/>
      <c r="N42" s="178"/>
      <c r="P42" s="170">
        <v>0</v>
      </c>
    </row>
    <row r="43" spans="1:16" ht="16.5" customHeight="1">
      <c r="A43" s="37" t="s">
        <v>234</v>
      </c>
      <c r="B43" s="40" t="s">
        <v>381</v>
      </c>
      <c r="C43" s="24" t="s">
        <v>88</v>
      </c>
      <c r="D43" s="69" t="s">
        <v>67</v>
      </c>
      <c r="E43" s="82"/>
      <c r="F43" s="75"/>
      <c r="G43" s="83"/>
      <c r="H43" s="82" t="str">
        <f t="shared" ref="H43" si="17">IF(ISBLANK(F43)," ",F43-E43)</f>
        <v xml:space="preserve"> </v>
      </c>
      <c r="I43" s="80" t="str">
        <f t="shared" ref="I43" si="18">IF(ISBLANK(G43)," ",G43-E43)</f>
        <v xml:space="preserve"> </v>
      </c>
      <c r="J43" s="80" t="str">
        <f>IF(ISBLANK(F43)," ",(F43+G43)/2)</f>
        <v xml:space="preserve"> </v>
      </c>
      <c r="K43" s="75" t="str">
        <f>IF(ISBLANK(F43)," ",(G43-F43)^2/36)</f>
        <v xml:space="preserve"> </v>
      </c>
      <c r="L43" s="75" t="str">
        <f>IF(ISBLANK(F43)," ",H43^2)</f>
        <v xml:space="preserve"> </v>
      </c>
      <c r="M43" s="118" t="s">
        <v>452</v>
      </c>
      <c r="N43" s="178"/>
      <c r="P43" s="170">
        <f>_xlfn.IFS(M43="UNI",3,M43="TRI",4,M43="GAU",5)</f>
        <v>5</v>
      </c>
    </row>
    <row r="44" spans="1:16" ht="16.5" customHeight="1">
      <c r="A44" s="61" t="s">
        <v>279</v>
      </c>
      <c r="B44" s="62" t="s">
        <v>489</v>
      </c>
      <c r="C44" s="63" t="s">
        <v>245</v>
      </c>
      <c r="D44" s="71" t="s">
        <v>67</v>
      </c>
      <c r="E44" s="90"/>
      <c r="F44" s="91"/>
      <c r="G44" s="92"/>
      <c r="H44" s="93"/>
      <c r="I44" s="144"/>
      <c r="J44" s="80" t="str">
        <f>IF(ISBLANK(F44)," ",(F44+G44)/2)</f>
        <v xml:space="preserve"> </v>
      </c>
      <c r="K44" s="78"/>
      <c r="L44" s="78" t="str">
        <f>IF(ISBLANK(F44)," ",SUM(L4:L43))</f>
        <v xml:space="preserve"> </v>
      </c>
      <c r="M44" s="95"/>
      <c r="N44" s="179"/>
      <c r="P44" s="170">
        <v>1</v>
      </c>
    </row>
    <row r="45" spans="1:16" ht="16.5" customHeight="1">
      <c r="A45" s="106"/>
      <c r="B45" s="104"/>
      <c r="C45" s="103"/>
      <c r="D45" s="103"/>
      <c r="E45" s="103"/>
      <c r="F45" s="104"/>
      <c r="G45" s="103"/>
      <c r="H45" s="103"/>
      <c r="I45" s="103"/>
      <c r="J45" s="103"/>
      <c r="K45" s="103"/>
      <c r="L45" s="103"/>
      <c r="M45" s="103"/>
      <c r="N45" s="180"/>
      <c r="P45" s="170">
        <v>0</v>
      </c>
    </row>
    <row r="46" spans="1:16" ht="16.5" customHeight="1">
      <c r="A46" s="111"/>
      <c r="B46" s="114" t="s">
        <v>160</v>
      </c>
      <c r="C46" s="9" t="s">
        <v>174</v>
      </c>
      <c r="D46" s="102" t="s">
        <v>408</v>
      </c>
      <c r="E46" s="99"/>
      <c r="F46" s="100"/>
      <c r="G46" s="101"/>
      <c r="H46" s="82" t="str">
        <f t="shared" ref="H46:H48" si="19">IF(ISBLANK(F46)," ",F46-E46)</f>
        <v xml:space="preserve"> </v>
      </c>
      <c r="I46" s="80" t="str">
        <f t="shared" ref="I46:I48" si="20">IF(ISBLANK(G46)," ",G46-E46)</f>
        <v xml:space="preserve"> </v>
      </c>
      <c r="J46" s="143"/>
      <c r="K46" s="100"/>
      <c r="L46" s="100"/>
      <c r="M46" s="101"/>
      <c r="N46" s="528" t="s">
        <v>409</v>
      </c>
      <c r="P46" s="170">
        <v>2</v>
      </c>
    </row>
    <row r="47" spans="1:16" ht="16.5" customHeight="1">
      <c r="A47" s="112"/>
      <c r="B47" s="114" t="s">
        <v>162</v>
      </c>
      <c r="C47" s="2" t="s">
        <v>175</v>
      </c>
      <c r="D47" s="6" t="s">
        <v>408</v>
      </c>
      <c r="E47" s="82"/>
      <c r="F47" s="75"/>
      <c r="G47" s="83"/>
      <c r="H47" s="82" t="str">
        <f t="shared" si="19"/>
        <v xml:space="preserve"> </v>
      </c>
      <c r="I47" s="80" t="str">
        <f t="shared" si="20"/>
        <v xml:space="preserve"> </v>
      </c>
      <c r="J47" s="80"/>
      <c r="K47" s="75"/>
      <c r="L47" s="75"/>
      <c r="M47" s="83"/>
      <c r="N47" s="527"/>
      <c r="P47" s="170">
        <v>2</v>
      </c>
    </row>
    <row r="48" spans="1:16" ht="16.5" customHeight="1">
      <c r="A48" s="113"/>
      <c r="B48" s="114" t="s">
        <v>161</v>
      </c>
      <c r="C48" s="2" t="s">
        <v>176</v>
      </c>
      <c r="D48" s="6" t="s">
        <v>408</v>
      </c>
      <c r="E48" s="88"/>
      <c r="F48" s="79"/>
      <c r="G48" s="89"/>
      <c r="H48" s="82" t="str">
        <f t="shared" si="19"/>
        <v xml:space="preserve"> </v>
      </c>
      <c r="I48" s="80" t="str">
        <f t="shared" si="20"/>
        <v xml:space="preserve"> </v>
      </c>
      <c r="J48" s="80"/>
      <c r="K48" s="75"/>
      <c r="L48" s="75"/>
      <c r="M48" s="83"/>
      <c r="N48" s="527"/>
      <c r="P48" s="135">
        <v>2</v>
      </c>
    </row>
    <row r="49" spans="1:16" ht="18" customHeight="1">
      <c r="A49" s="53"/>
      <c r="B49" s="16" t="s">
        <v>278</v>
      </c>
      <c r="C49" s="17" t="s">
        <v>6</v>
      </c>
      <c r="D49" s="17" t="s">
        <v>1</v>
      </c>
      <c r="E49" s="17" t="s">
        <v>2</v>
      </c>
      <c r="F49" s="17" t="s">
        <v>3</v>
      </c>
      <c r="G49" s="17" t="s">
        <v>4</v>
      </c>
      <c r="H49" s="17" t="s">
        <v>448</v>
      </c>
      <c r="I49" s="17" t="s">
        <v>449</v>
      </c>
      <c r="J49" s="17" t="s">
        <v>228</v>
      </c>
      <c r="K49" s="17" t="s">
        <v>465</v>
      </c>
      <c r="L49" s="17" t="s">
        <v>466</v>
      </c>
      <c r="M49" s="17" t="s">
        <v>229</v>
      </c>
      <c r="N49" s="18" t="s">
        <v>5</v>
      </c>
      <c r="P49" s="164"/>
    </row>
    <row r="50" spans="1:16" ht="16.5" customHeight="1">
      <c r="A50" s="261" t="s">
        <v>570</v>
      </c>
      <c r="B50" s="267" t="s">
        <v>246</v>
      </c>
      <c r="C50" s="268"/>
      <c r="D50" s="269" t="s">
        <v>52</v>
      </c>
      <c r="E50" s="220"/>
      <c r="F50" s="215"/>
      <c r="G50" s="219"/>
      <c r="H50" s="220"/>
      <c r="I50" s="220"/>
      <c r="J50" s="220"/>
      <c r="K50" s="215"/>
      <c r="L50" s="215"/>
      <c r="M50" s="219"/>
      <c r="N50" s="270" t="s">
        <v>247</v>
      </c>
      <c r="P50" s="169">
        <v>0</v>
      </c>
    </row>
    <row r="51" spans="1:16" ht="16.5" customHeight="1">
      <c r="A51" s="261" t="s">
        <v>570</v>
      </c>
      <c r="B51" s="271" t="s">
        <v>248</v>
      </c>
      <c r="C51" s="271"/>
      <c r="D51" s="272" t="s">
        <v>52</v>
      </c>
      <c r="E51" s="273"/>
      <c r="F51" s="274"/>
      <c r="G51" s="275"/>
      <c r="H51" s="273"/>
      <c r="I51" s="276"/>
      <c r="J51" s="276"/>
      <c r="K51" s="274"/>
      <c r="L51" s="274"/>
      <c r="M51" s="275"/>
      <c r="N51" s="222" t="s">
        <v>249</v>
      </c>
      <c r="P51" s="170">
        <v>0</v>
      </c>
    </row>
    <row r="52" spans="1:16" ht="16.5" customHeight="1">
      <c r="A52" s="20"/>
      <c r="B52" s="28" t="s">
        <v>250</v>
      </c>
      <c r="C52" s="38" t="s">
        <v>225</v>
      </c>
      <c r="D52" s="69" t="s">
        <v>52</v>
      </c>
      <c r="E52" s="82"/>
      <c r="F52" s="75"/>
      <c r="G52" s="83"/>
      <c r="H52" s="82" t="str">
        <f t="shared" ref="H52:H53" si="21">IF(ISBLANK(F52)," ",F52-E52)</f>
        <v xml:space="preserve"> </v>
      </c>
      <c r="I52" s="80" t="str">
        <f t="shared" ref="I52:I53" si="22">IF(ISBLANK(G52)," ",G52-E52)</f>
        <v xml:space="preserve"> </v>
      </c>
      <c r="J52" s="80" t="str">
        <f t="shared" ref="J52:J53" si="23">IF(ISBLANK(F52)," ",SUM(E52:G52)/3)</f>
        <v xml:space="preserve"> </v>
      </c>
      <c r="K52" s="75" t="str">
        <f t="shared" ref="K52:K53" si="24">IF(ISBLANK(F52)," ",(J52^2)/2-(E52*F52+F52*G52+E52*G52)/6)</f>
        <v xml:space="preserve"> </v>
      </c>
      <c r="L52" s="75" t="str">
        <f t="shared" ref="L52:L53" si="25">IF(ISBLANK(F52)," ",H52^2)</f>
        <v xml:space="preserve"> </v>
      </c>
      <c r="M52" s="118" t="s">
        <v>450</v>
      </c>
      <c r="N52" s="178" t="s">
        <v>497</v>
      </c>
      <c r="P52" s="170">
        <f t="shared" ref="P52:P53" si="26">_xlfn.IFS(M52="UNI",3,M52="TRI",4,M52="GAU",5)</f>
        <v>4</v>
      </c>
    </row>
    <row r="53" spans="1:16" ht="16.5" customHeight="1">
      <c r="A53" s="142"/>
      <c r="B53" s="67" t="s">
        <v>492</v>
      </c>
      <c r="C53" s="2" t="s">
        <v>148</v>
      </c>
      <c r="D53" s="8" t="s">
        <v>52</v>
      </c>
      <c r="E53" s="82"/>
      <c r="F53" s="75"/>
      <c r="G53" s="83"/>
      <c r="H53" s="82" t="str">
        <f t="shared" si="21"/>
        <v xml:space="preserve"> </v>
      </c>
      <c r="I53" s="80" t="str">
        <f t="shared" si="22"/>
        <v xml:space="preserve"> </v>
      </c>
      <c r="J53" s="80" t="str">
        <f t="shared" si="23"/>
        <v xml:space="preserve"> </v>
      </c>
      <c r="K53" s="75" t="str">
        <f t="shared" si="24"/>
        <v xml:space="preserve"> </v>
      </c>
      <c r="L53" s="75" t="str">
        <f t="shared" si="25"/>
        <v xml:space="preserve"> </v>
      </c>
      <c r="M53" s="118" t="s">
        <v>450</v>
      </c>
      <c r="N53" s="178"/>
      <c r="P53" s="170">
        <f t="shared" si="26"/>
        <v>4</v>
      </c>
    </row>
    <row r="54" spans="1:16" ht="16.5" customHeight="1">
      <c r="A54" s="19" t="s">
        <v>234</v>
      </c>
      <c r="B54" s="28" t="s">
        <v>251</v>
      </c>
      <c r="C54" s="38" t="s">
        <v>252</v>
      </c>
      <c r="D54" s="69" t="s">
        <v>253</v>
      </c>
      <c r="E54" s="82"/>
      <c r="F54" s="75"/>
      <c r="G54" s="83"/>
      <c r="H54" s="82"/>
      <c r="I54" s="80"/>
      <c r="J54" s="80" t="str">
        <f>IF(ISBLANK(F54)," ",(F54+G54)/2)</f>
        <v xml:space="preserve"> </v>
      </c>
      <c r="K54" s="75"/>
      <c r="L54" s="75"/>
      <c r="M54" s="83"/>
      <c r="N54" s="178" t="s">
        <v>498</v>
      </c>
      <c r="P54" s="170">
        <v>1</v>
      </c>
    </row>
    <row r="55" spans="1:16" ht="16.5" customHeight="1">
      <c r="A55" s="19"/>
      <c r="B55" s="28" t="s">
        <v>428</v>
      </c>
      <c r="C55" s="29" t="s">
        <v>126</v>
      </c>
      <c r="D55" s="69" t="s">
        <v>127</v>
      </c>
      <c r="E55" s="82"/>
      <c r="F55" s="75"/>
      <c r="G55" s="83"/>
      <c r="H55" s="82" t="str">
        <f t="shared" ref="H55" si="27">IF(ISBLANK(F55)," ",F55-E55)</f>
        <v xml:space="preserve"> </v>
      </c>
      <c r="I55" s="80" t="str">
        <f t="shared" ref="I55" si="28">IF(ISBLANK(G55)," ",G55-E55)</f>
        <v xml:space="preserve"> </v>
      </c>
      <c r="J55" s="80"/>
      <c r="K55" s="75"/>
      <c r="L55" s="75"/>
      <c r="M55" s="83"/>
      <c r="N55" s="178"/>
      <c r="P55" s="170">
        <v>2</v>
      </c>
    </row>
    <row r="56" spans="1:16" ht="16.5" customHeight="1">
      <c r="A56" s="19"/>
      <c r="B56" s="28" t="s">
        <v>428</v>
      </c>
      <c r="C56" s="29" t="s">
        <v>126</v>
      </c>
      <c r="D56" s="69" t="s">
        <v>253</v>
      </c>
      <c r="E56" s="82"/>
      <c r="F56" s="75"/>
      <c r="G56" s="83"/>
      <c r="H56" s="82" t="str">
        <f t="shared" ref="H56" si="29">IF(ISBLANK(F56)," ",F56-E56)</f>
        <v xml:space="preserve"> </v>
      </c>
      <c r="I56" s="80" t="str">
        <f t="shared" ref="I56" si="30">IF(ISBLANK(G56)," ",G56-E56)</f>
        <v xml:space="preserve"> </v>
      </c>
      <c r="J56" s="80" t="str">
        <f>IF(ISBLANK(F56)," ",SUM(E56:G56)/3)</f>
        <v xml:space="preserve"> </v>
      </c>
      <c r="K56" s="75" t="str">
        <f>IF(ISBLANK(F56)," ",(J56^2)/2-(E56*F56+F56*G56+E56*G56)/6)</f>
        <v xml:space="preserve"> </v>
      </c>
      <c r="L56" s="75" t="str">
        <f>IF(ISBLANK(F56)," ",H56^2)</f>
        <v xml:space="preserve"> </v>
      </c>
      <c r="M56" s="118" t="s">
        <v>450</v>
      </c>
      <c r="N56" s="178" t="s">
        <v>502</v>
      </c>
      <c r="P56" s="170">
        <f>_xlfn.IFS(M56="UNI",3,M56="TRI",4,M56="GAU",5)</f>
        <v>4</v>
      </c>
    </row>
    <row r="57" spans="1:16" ht="16.5" customHeight="1">
      <c r="A57" s="19" t="s">
        <v>234</v>
      </c>
      <c r="B57" s="28" t="s">
        <v>254</v>
      </c>
      <c r="C57" s="38" t="s">
        <v>255</v>
      </c>
      <c r="D57" s="69" t="s">
        <v>52</v>
      </c>
      <c r="E57" s="82"/>
      <c r="F57" s="75"/>
      <c r="G57" s="83"/>
      <c r="H57" s="82"/>
      <c r="I57" s="80"/>
      <c r="J57" s="80" t="str">
        <f t="shared" ref="J57:J60" si="31">IF(ISBLANK(F57)," ",(F57+G57)/2)</f>
        <v xml:space="preserve"> </v>
      </c>
      <c r="K57" s="75"/>
      <c r="L57" s="75"/>
      <c r="M57" s="83"/>
      <c r="N57" s="178" t="s">
        <v>499</v>
      </c>
      <c r="P57" s="170">
        <v>1</v>
      </c>
    </row>
    <row r="58" spans="1:16" ht="16.5" customHeight="1">
      <c r="A58" s="19"/>
      <c r="B58" s="28" t="s">
        <v>400</v>
      </c>
      <c r="C58" s="38" t="s">
        <v>131</v>
      </c>
      <c r="D58" s="69" t="s">
        <v>52</v>
      </c>
      <c r="E58" s="82"/>
      <c r="F58" s="75"/>
      <c r="G58" s="83"/>
      <c r="H58" s="82"/>
      <c r="I58" s="80"/>
      <c r="J58" s="80" t="str">
        <f t="shared" si="31"/>
        <v xml:space="preserve"> </v>
      </c>
      <c r="K58" s="75"/>
      <c r="L58" s="75"/>
      <c r="M58" s="83"/>
      <c r="N58" s="178"/>
      <c r="P58" s="170">
        <v>1</v>
      </c>
    </row>
    <row r="59" spans="1:16" ht="16.5" customHeight="1">
      <c r="A59" s="30" t="s">
        <v>234</v>
      </c>
      <c r="B59" s="43" t="s">
        <v>256</v>
      </c>
      <c r="C59" s="44"/>
      <c r="D59" s="72" t="s">
        <v>52</v>
      </c>
      <c r="E59" s="86"/>
      <c r="F59" s="78"/>
      <c r="G59" s="87"/>
      <c r="H59" s="86"/>
      <c r="I59" s="145"/>
      <c r="J59" s="80" t="str">
        <f t="shared" si="31"/>
        <v xml:space="preserve"> </v>
      </c>
      <c r="K59" s="78"/>
      <c r="L59" s="78" t="str">
        <f>IF(ISBLANK(F59)," ",SUM(L50:L58))</f>
        <v xml:space="preserve"> </v>
      </c>
      <c r="M59" s="87"/>
      <c r="N59" s="178"/>
      <c r="P59" s="170">
        <v>1</v>
      </c>
    </row>
    <row r="60" spans="1:16" ht="16.5" customHeight="1">
      <c r="A60" s="26" t="s">
        <v>244</v>
      </c>
      <c r="B60" s="45" t="s">
        <v>280</v>
      </c>
      <c r="C60" s="46" t="s">
        <v>257</v>
      </c>
      <c r="D60" s="69" t="s">
        <v>52</v>
      </c>
      <c r="E60" s="84"/>
      <c r="F60" s="77"/>
      <c r="G60" s="85"/>
      <c r="H60" s="82"/>
      <c r="I60" s="80"/>
      <c r="J60" s="80" t="str">
        <f t="shared" si="31"/>
        <v xml:space="preserve"> </v>
      </c>
      <c r="K60" s="75"/>
      <c r="L60" s="75"/>
      <c r="N60" s="526" t="s">
        <v>501</v>
      </c>
      <c r="P60" s="135">
        <v>1</v>
      </c>
    </row>
    <row r="61" spans="1:16" ht="16.5" customHeight="1">
      <c r="A61" s="20" t="s">
        <v>230</v>
      </c>
      <c r="B61" s="28" t="s">
        <v>468</v>
      </c>
      <c r="C61" s="28"/>
      <c r="D61" s="69" t="s">
        <v>52</v>
      </c>
      <c r="E61" s="82" t="str">
        <f>IF(ISBLANK(F60)," ",J60-3*SQRT(L61))</f>
        <v xml:space="preserve"> </v>
      </c>
      <c r="F61" s="138"/>
      <c r="G61" s="166"/>
      <c r="H61" s="153"/>
      <c r="I61" s="154"/>
      <c r="J61" s="154"/>
      <c r="L61" s="75" t="str">
        <f>IF(ISBLANK(F60)," ",K59+$K$44)</f>
        <v xml:space="preserve"> </v>
      </c>
      <c r="M61" s="152" t="s">
        <v>467</v>
      </c>
      <c r="N61" s="527"/>
      <c r="P61" s="164"/>
    </row>
    <row r="62" spans="1:16" ht="16.5" customHeight="1">
      <c r="A62" s="20" t="s">
        <v>230</v>
      </c>
      <c r="B62" s="28" t="s">
        <v>258</v>
      </c>
      <c r="C62" s="28"/>
      <c r="D62" s="69" t="s">
        <v>52</v>
      </c>
      <c r="E62" s="82" t="str">
        <f>IF(ISBLANK(F60)," ",E60-SQRT(L62))</f>
        <v xml:space="preserve"> </v>
      </c>
      <c r="F62" s="139"/>
      <c r="G62" s="167"/>
      <c r="H62" s="155"/>
      <c r="I62" s="156"/>
      <c r="J62" s="156"/>
      <c r="L62" s="75" t="str">
        <f>IF(ISBLANK(F60)," ",L59+$L$44)</f>
        <v xml:space="preserve"> </v>
      </c>
      <c r="M62" s="168" t="s">
        <v>453</v>
      </c>
      <c r="N62" s="527"/>
      <c r="P62" s="164"/>
    </row>
    <row r="63" spans="1:16" ht="18" customHeight="1">
      <c r="A63" s="53"/>
      <c r="B63" s="16" t="s">
        <v>259</v>
      </c>
      <c r="C63" s="17" t="s">
        <v>6</v>
      </c>
      <c r="D63" s="17" t="s">
        <v>1</v>
      </c>
      <c r="E63" s="17" t="s">
        <v>2</v>
      </c>
      <c r="F63" s="17" t="s">
        <v>3</v>
      </c>
      <c r="G63" s="17" t="s">
        <v>4</v>
      </c>
      <c r="H63" s="17" t="s">
        <v>448</v>
      </c>
      <c r="I63" s="17" t="s">
        <v>449</v>
      </c>
      <c r="J63" s="17" t="s">
        <v>228</v>
      </c>
      <c r="K63" s="17" t="s">
        <v>465</v>
      </c>
      <c r="L63" s="17" t="s">
        <v>466</v>
      </c>
      <c r="M63" s="17" t="s">
        <v>229</v>
      </c>
      <c r="N63" s="18" t="s">
        <v>5</v>
      </c>
      <c r="P63" s="164"/>
    </row>
    <row r="64" spans="1:16">
      <c r="A64" s="261" t="s">
        <v>570</v>
      </c>
      <c r="B64" s="267" t="s">
        <v>314</v>
      </c>
      <c r="C64" s="268"/>
      <c r="D64" s="277" t="s">
        <v>52</v>
      </c>
      <c r="E64" s="214"/>
      <c r="F64" s="215"/>
      <c r="G64" s="219"/>
      <c r="H64" s="214"/>
      <c r="I64" s="220"/>
      <c r="J64" s="220"/>
      <c r="K64" s="215"/>
      <c r="L64" s="215"/>
      <c r="M64" s="219"/>
      <c r="N64" s="270" t="s">
        <v>260</v>
      </c>
      <c r="P64" s="169">
        <v>0</v>
      </c>
    </row>
    <row r="65" spans="1:16">
      <c r="A65" s="261" t="s">
        <v>570</v>
      </c>
      <c r="B65" s="267" t="s">
        <v>313</v>
      </c>
      <c r="C65" s="267"/>
      <c r="D65" s="277" t="s">
        <v>52</v>
      </c>
      <c r="E65" s="214"/>
      <c r="F65" s="215"/>
      <c r="G65" s="219"/>
      <c r="H65" s="214"/>
      <c r="I65" s="220"/>
      <c r="J65" s="220"/>
      <c r="K65" s="215"/>
      <c r="L65" s="215"/>
      <c r="M65" s="219"/>
      <c r="N65" s="222" t="s">
        <v>249</v>
      </c>
      <c r="P65" s="170">
        <v>0</v>
      </c>
    </row>
    <row r="66" spans="1:16" ht="16.5" customHeight="1">
      <c r="A66" s="20"/>
      <c r="B66" s="28" t="s">
        <v>163</v>
      </c>
      <c r="C66" s="29" t="s">
        <v>164</v>
      </c>
      <c r="D66" s="69" t="s">
        <v>52</v>
      </c>
      <c r="E66" s="82"/>
      <c r="F66" s="75"/>
      <c r="G66" s="83"/>
      <c r="H66" s="82" t="str">
        <f t="shared" ref="H66:H67" si="32">IF(ISBLANK(F66)," ",F66-E66)</f>
        <v xml:space="preserve"> </v>
      </c>
      <c r="I66" s="80" t="str">
        <f t="shared" ref="I66:I67" si="33">IF(ISBLANK(G66)," ",G66-E66)</f>
        <v xml:space="preserve"> </v>
      </c>
      <c r="J66" s="80" t="str">
        <f t="shared" ref="J66:J67" si="34">IF(ISBLANK(F66)," ",SUM(E66:G66)/3)</f>
        <v xml:space="preserve"> </v>
      </c>
      <c r="K66" s="75" t="str">
        <f t="shared" ref="K66:K67" si="35">IF(ISBLANK(F66)," ",(J66^2)/2-(E66*F66+F66*G66+E66*G66)/6)</f>
        <v xml:space="preserve"> </v>
      </c>
      <c r="L66" s="75" t="str">
        <f t="shared" ref="L66:L67" si="36">IF(ISBLANK(F66)," ",H66^2)</f>
        <v xml:space="preserve"> </v>
      </c>
      <c r="M66" s="118" t="s">
        <v>450</v>
      </c>
      <c r="N66" s="178" t="s">
        <v>497</v>
      </c>
      <c r="P66" s="170">
        <f t="shared" ref="P66:P67" si="37">_xlfn.IFS(M66="UNI",3,M66="TRI",4,M66="GAU",5)</f>
        <v>4</v>
      </c>
    </row>
    <row r="67" spans="1:16" ht="16.5" customHeight="1">
      <c r="A67" s="142"/>
      <c r="B67" s="114" t="s">
        <v>493</v>
      </c>
      <c r="C67" s="2" t="s">
        <v>144</v>
      </c>
      <c r="D67" s="8" t="s">
        <v>52</v>
      </c>
      <c r="E67" s="82"/>
      <c r="F67" s="75"/>
      <c r="G67" s="83"/>
      <c r="H67" s="82" t="str">
        <f t="shared" si="32"/>
        <v xml:space="preserve"> </v>
      </c>
      <c r="I67" s="80" t="str">
        <f t="shared" si="33"/>
        <v xml:space="preserve"> </v>
      </c>
      <c r="J67" s="80" t="str">
        <f t="shared" si="34"/>
        <v xml:space="preserve"> </v>
      </c>
      <c r="K67" s="75" t="str">
        <f t="shared" si="35"/>
        <v xml:space="preserve"> </v>
      </c>
      <c r="L67" s="75" t="str">
        <f t="shared" si="36"/>
        <v xml:space="preserve"> </v>
      </c>
      <c r="M67" s="118" t="s">
        <v>450</v>
      </c>
      <c r="N67" s="178"/>
      <c r="P67" s="170">
        <f t="shared" si="37"/>
        <v>4</v>
      </c>
    </row>
    <row r="68" spans="1:16" ht="16.5" customHeight="1">
      <c r="A68" s="19" t="s">
        <v>234</v>
      </c>
      <c r="B68" s="28" t="s">
        <v>261</v>
      </c>
      <c r="C68" s="38" t="s">
        <v>262</v>
      </c>
      <c r="D68" s="69" t="s">
        <v>253</v>
      </c>
      <c r="E68" s="82"/>
      <c r="F68" s="75"/>
      <c r="G68" s="83"/>
      <c r="H68" s="82"/>
      <c r="I68" s="80"/>
      <c r="J68" s="80" t="str">
        <f>IF(ISBLANK(F68)," ",(F68+G68)/2)</f>
        <v xml:space="preserve"> </v>
      </c>
      <c r="K68" s="75"/>
      <c r="L68" s="75"/>
      <c r="M68" s="83"/>
      <c r="N68" s="178" t="s">
        <v>498</v>
      </c>
      <c r="P68" s="170">
        <v>1</v>
      </c>
    </row>
    <row r="69" spans="1:16" ht="16.5" customHeight="1">
      <c r="A69" s="19"/>
      <c r="B69" s="28" t="s">
        <v>263</v>
      </c>
      <c r="C69" s="38" t="s">
        <v>120</v>
      </c>
      <c r="D69" s="69" t="s">
        <v>121</v>
      </c>
      <c r="E69" s="174"/>
      <c r="F69" s="175"/>
      <c r="G69" s="176"/>
      <c r="H69" s="82"/>
      <c r="I69" s="80"/>
      <c r="J69" s="80"/>
      <c r="K69" s="75"/>
      <c r="L69" s="75"/>
      <c r="M69" s="83"/>
      <c r="N69" s="178"/>
      <c r="P69" s="170">
        <v>0</v>
      </c>
    </row>
    <row r="70" spans="1:16" ht="16.5" customHeight="1">
      <c r="A70" s="19"/>
      <c r="B70" s="28" t="s">
        <v>263</v>
      </c>
      <c r="C70" s="29" t="s">
        <v>120</v>
      </c>
      <c r="D70" s="69" t="s">
        <v>253</v>
      </c>
      <c r="E70" s="82"/>
      <c r="F70" s="75"/>
      <c r="G70" s="83"/>
      <c r="H70" s="82"/>
      <c r="I70" s="80"/>
      <c r="J70" s="80"/>
      <c r="K70" s="75"/>
      <c r="L70" s="75"/>
      <c r="M70" s="83"/>
      <c r="N70" s="178" t="s">
        <v>507</v>
      </c>
      <c r="P70" s="170">
        <v>0</v>
      </c>
    </row>
    <row r="71" spans="1:16" ht="16.5" customHeight="1">
      <c r="A71" s="19" t="s">
        <v>234</v>
      </c>
      <c r="B71" s="28" t="s">
        <v>264</v>
      </c>
      <c r="C71" s="38" t="s">
        <v>265</v>
      </c>
      <c r="D71" s="69" t="s">
        <v>52</v>
      </c>
      <c r="E71" s="82"/>
      <c r="F71" s="75"/>
      <c r="G71" s="83"/>
      <c r="H71" s="174"/>
      <c r="I71" s="177"/>
      <c r="J71" s="80"/>
      <c r="K71" s="175"/>
      <c r="L71" s="175"/>
      <c r="M71" s="83"/>
      <c r="N71" s="178" t="s">
        <v>500</v>
      </c>
      <c r="P71" s="170">
        <v>1</v>
      </c>
    </row>
    <row r="72" spans="1:16" ht="16.5" customHeight="1">
      <c r="A72" s="19"/>
      <c r="B72" s="28" t="s">
        <v>429</v>
      </c>
      <c r="C72" s="38" t="s">
        <v>132</v>
      </c>
      <c r="D72" s="69" t="s">
        <v>52</v>
      </c>
      <c r="E72" s="82"/>
      <c r="F72" s="75"/>
      <c r="G72" s="83"/>
      <c r="H72" s="82"/>
      <c r="I72" s="80"/>
      <c r="J72" s="80" t="str">
        <f t="shared" ref="J72:J74" si="38">IF(ISBLANK(F72)," ",(F72+G72)/2)</f>
        <v xml:space="preserve"> </v>
      </c>
      <c r="K72" s="75"/>
      <c r="L72" s="75"/>
      <c r="M72" s="83"/>
      <c r="N72" s="178"/>
      <c r="P72" s="170">
        <v>1</v>
      </c>
    </row>
    <row r="73" spans="1:16" ht="16.5" customHeight="1">
      <c r="A73" s="30" t="s">
        <v>234</v>
      </c>
      <c r="B73" s="43" t="s">
        <v>266</v>
      </c>
      <c r="C73" s="44"/>
      <c r="D73" s="72" t="s">
        <v>52</v>
      </c>
      <c r="E73" s="86"/>
      <c r="F73" s="78"/>
      <c r="G73" s="87"/>
      <c r="H73" s="86"/>
      <c r="I73" s="145"/>
      <c r="J73" s="80" t="str">
        <f t="shared" si="38"/>
        <v xml:space="preserve"> </v>
      </c>
      <c r="K73" s="78"/>
      <c r="L73" s="78" t="str">
        <f>IF(ISBLANK(F73)," ",SUM(L64:L72))</f>
        <v xml:space="preserve"> </v>
      </c>
      <c r="M73" s="87"/>
      <c r="N73" s="178"/>
      <c r="P73" s="170">
        <v>1</v>
      </c>
    </row>
    <row r="74" spans="1:16" ht="16.5" customHeight="1">
      <c r="A74" s="26" t="s">
        <v>244</v>
      </c>
      <c r="B74" s="45" t="s">
        <v>281</v>
      </c>
      <c r="C74" s="46" t="s">
        <v>267</v>
      </c>
      <c r="D74" s="69" t="s">
        <v>52</v>
      </c>
      <c r="E74" s="84"/>
      <c r="F74" s="77"/>
      <c r="G74" s="85"/>
      <c r="H74" s="82"/>
      <c r="I74" s="80"/>
      <c r="J74" s="80" t="str">
        <f t="shared" si="38"/>
        <v xml:space="preserve"> </v>
      </c>
      <c r="K74" s="75"/>
      <c r="L74" s="75"/>
      <c r="M74" s="83"/>
      <c r="N74" s="526" t="s">
        <v>501</v>
      </c>
      <c r="P74" s="135">
        <v>1</v>
      </c>
    </row>
    <row r="75" spans="1:16" ht="16.5" customHeight="1">
      <c r="A75" s="20" t="s">
        <v>230</v>
      </c>
      <c r="B75" s="28" t="s">
        <v>468</v>
      </c>
      <c r="C75" s="28"/>
      <c r="D75" s="69" t="s">
        <v>52</v>
      </c>
      <c r="E75" s="82" t="str">
        <f>IF(ISBLANK(F74)," ",J74-3*SQRT(L75))</f>
        <v xml:space="preserve"> </v>
      </c>
      <c r="F75" s="138"/>
      <c r="G75" s="166"/>
      <c r="H75" s="153"/>
      <c r="I75" s="154"/>
      <c r="J75" s="154"/>
      <c r="L75" s="75" t="str">
        <f>IF(ISBLANK(F74)," ",K73+$K$44)</f>
        <v xml:space="preserve"> </v>
      </c>
      <c r="M75" s="152" t="s">
        <v>467</v>
      </c>
      <c r="N75" s="527"/>
      <c r="P75" s="164"/>
    </row>
    <row r="76" spans="1:16" ht="16.5" customHeight="1">
      <c r="A76" s="20" t="s">
        <v>230</v>
      </c>
      <c r="B76" s="28" t="s">
        <v>258</v>
      </c>
      <c r="C76" s="28"/>
      <c r="D76" s="69" t="s">
        <v>52</v>
      </c>
      <c r="E76" s="82" t="str">
        <f>IF(ISBLANK(F74)," ",E74-SQRT(L76))</f>
        <v xml:space="preserve"> </v>
      </c>
      <c r="F76" s="139"/>
      <c r="G76" s="167"/>
      <c r="H76" s="155"/>
      <c r="I76" s="156"/>
      <c r="J76" s="156"/>
      <c r="L76" s="75" t="str">
        <f>IF(ISBLANK(F74)," ",L73+$L$44)</f>
        <v xml:space="preserve"> </v>
      </c>
      <c r="M76" s="168" t="s">
        <v>453</v>
      </c>
      <c r="N76" s="527"/>
      <c r="P76" s="164"/>
    </row>
    <row r="77" spans="1:16" ht="16.5" customHeight="1">
      <c r="A77" s="53"/>
      <c r="B77" s="16" t="s">
        <v>268</v>
      </c>
      <c r="C77" s="17" t="s">
        <v>6</v>
      </c>
      <c r="D77" s="17" t="s">
        <v>1</v>
      </c>
      <c r="E77" s="17" t="s">
        <v>2</v>
      </c>
      <c r="F77" s="17" t="s">
        <v>3</v>
      </c>
      <c r="G77" s="17" t="s">
        <v>4</v>
      </c>
      <c r="H77" s="17" t="s">
        <v>448</v>
      </c>
      <c r="I77" s="17" t="s">
        <v>449</v>
      </c>
      <c r="J77" s="17" t="s">
        <v>228</v>
      </c>
      <c r="K77" s="17" t="s">
        <v>465</v>
      </c>
      <c r="L77" s="17" t="s">
        <v>466</v>
      </c>
      <c r="M77" s="17" t="s">
        <v>229</v>
      </c>
      <c r="N77" s="18" t="s">
        <v>5</v>
      </c>
      <c r="P77" s="164"/>
    </row>
    <row r="78" spans="1:16" ht="16.5" customHeight="1">
      <c r="A78" s="20"/>
      <c r="B78" s="28" t="s">
        <v>494</v>
      </c>
      <c r="C78" s="38" t="s">
        <v>171</v>
      </c>
      <c r="D78" s="69" t="s">
        <v>52</v>
      </c>
      <c r="E78" s="82"/>
      <c r="F78" s="75"/>
      <c r="G78" s="83"/>
      <c r="H78" s="82" t="str">
        <f t="shared" ref="H78:H79" si="39">IF(ISBLANK(F78)," ",F78-E78)</f>
        <v xml:space="preserve"> </v>
      </c>
      <c r="I78" s="80" t="str">
        <f t="shared" ref="I78:I79" si="40">IF(ISBLANK(G78)," ",G78-E78)</f>
        <v xml:space="preserve"> </v>
      </c>
      <c r="J78" s="80" t="str">
        <f t="shared" ref="J78:J79" si="41">IF(ISBLANK(F78)," ",SUM(E78:G78)/3)</f>
        <v xml:space="preserve"> </v>
      </c>
      <c r="K78" s="75" t="str">
        <f t="shared" ref="K78:K79" si="42">IF(ISBLANK(F78)," ",(J78^2)/2-(E78*F78+F78*G78+E78*G78)/6)</f>
        <v xml:space="preserve"> </v>
      </c>
      <c r="L78" s="75" t="str">
        <f t="shared" ref="L78:L79" si="43">IF(ISBLANK(F78)," ",H78^2)</f>
        <v xml:space="preserve"> </v>
      </c>
      <c r="M78" s="83" t="s">
        <v>450</v>
      </c>
      <c r="N78" s="178" t="s">
        <v>497</v>
      </c>
      <c r="P78" s="169">
        <f t="shared" ref="P78:P79" si="44">_xlfn.IFS(M78="UNI",3,M78="TRI",4,M78="GAU",5)</f>
        <v>4</v>
      </c>
    </row>
    <row r="79" spans="1:16" ht="16.5" customHeight="1">
      <c r="A79" s="142"/>
      <c r="B79" s="67" t="s">
        <v>147</v>
      </c>
      <c r="C79" s="2" t="s">
        <v>148</v>
      </c>
      <c r="D79" s="8" t="s">
        <v>52</v>
      </c>
      <c r="E79" s="82"/>
      <c r="F79" s="75"/>
      <c r="G79" s="83"/>
      <c r="H79" s="82" t="str">
        <f t="shared" si="39"/>
        <v xml:space="preserve"> </v>
      </c>
      <c r="I79" s="80" t="str">
        <f t="shared" si="40"/>
        <v xml:space="preserve"> </v>
      </c>
      <c r="J79" s="80" t="str">
        <f t="shared" si="41"/>
        <v xml:space="preserve"> </v>
      </c>
      <c r="K79" s="75" t="str">
        <f t="shared" si="42"/>
        <v xml:space="preserve"> </v>
      </c>
      <c r="L79" s="75" t="str">
        <f t="shared" si="43"/>
        <v xml:space="preserve"> </v>
      </c>
      <c r="M79" s="83" t="s">
        <v>450</v>
      </c>
      <c r="N79" s="178"/>
      <c r="P79" s="170">
        <f t="shared" si="44"/>
        <v>4</v>
      </c>
    </row>
    <row r="80" spans="1:16" ht="16.5" customHeight="1">
      <c r="A80" s="19" t="s">
        <v>234</v>
      </c>
      <c r="B80" s="28" t="s">
        <v>269</v>
      </c>
      <c r="C80" s="38" t="s">
        <v>270</v>
      </c>
      <c r="D80" s="69" t="s">
        <v>253</v>
      </c>
      <c r="E80" s="82"/>
      <c r="F80" s="75"/>
      <c r="G80" s="83"/>
      <c r="H80" s="82"/>
      <c r="I80" s="80"/>
      <c r="J80" s="80" t="str">
        <f>IF(ISBLANK(F80)," ",(F80+G80)/2)</f>
        <v xml:space="preserve"> </v>
      </c>
      <c r="K80" s="75"/>
      <c r="L80" s="75"/>
      <c r="M80" s="83"/>
      <c r="N80" s="178" t="s">
        <v>498</v>
      </c>
      <c r="P80" s="170">
        <v>1</v>
      </c>
    </row>
    <row r="81" spans="1:16" ht="16.5" customHeight="1">
      <c r="A81" s="19"/>
      <c r="B81" s="28" t="s">
        <v>428</v>
      </c>
      <c r="C81" s="29" t="s">
        <v>126</v>
      </c>
      <c r="D81" s="69" t="s">
        <v>127</v>
      </c>
      <c r="E81" s="82"/>
      <c r="F81" s="75"/>
      <c r="G81" s="83"/>
      <c r="H81" s="82"/>
      <c r="I81" s="80"/>
      <c r="J81" s="80"/>
      <c r="K81" s="75"/>
      <c r="L81" s="75"/>
      <c r="M81" s="83"/>
      <c r="N81" s="178"/>
      <c r="P81" s="170">
        <v>2</v>
      </c>
    </row>
    <row r="82" spans="1:16" ht="16.5" customHeight="1">
      <c r="A82" s="19"/>
      <c r="B82" s="28" t="s">
        <v>428</v>
      </c>
      <c r="C82" s="29" t="s">
        <v>126</v>
      </c>
      <c r="D82" s="69" t="s">
        <v>253</v>
      </c>
      <c r="E82" s="82"/>
      <c r="F82" s="75"/>
      <c r="G82" s="83"/>
      <c r="H82" s="82" t="str">
        <f t="shared" ref="H82" si="45">IF(ISBLANK(F82)," ",F82-E82)</f>
        <v xml:space="preserve"> </v>
      </c>
      <c r="I82" s="80" t="str">
        <f t="shared" ref="I82" si="46">IF(ISBLANK(G82)," ",G82-E82)</f>
        <v xml:space="preserve"> </v>
      </c>
      <c r="J82" s="80" t="str">
        <f>IF(ISBLANK(F82)," ",SUM(E82:G82)/3)</f>
        <v xml:space="preserve"> </v>
      </c>
      <c r="K82" s="75" t="str">
        <f>IF(ISBLANK(F82)," ",(J82^2)/2-(E82*F82+F82*G82+E82*G82)/6)</f>
        <v xml:space="preserve"> </v>
      </c>
      <c r="L82" s="75" t="str">
        <f>IF(ISBLANK(F82)," ",H82^2)</f>
        <v xml:space="preserve"> </v>
      </c>
      <c r="M82" s="118" t="s">
        <v>450</v>
      </c>
      <c r="N82" s="178" t="s">
        <v>502</v>
      </c>
      <c r="P82" s="170">
        <f>_xlfn.IFS(M82="UNI",3,M82="TRI",4,M82="GAU",5)</f>
        <v>4</v>
      </c>
    </row>
    <row r="83" spans="1:16" ht="16.5" customHeight="1">
      <c r="A83" s="19" t="s">
        <v>234</v>
      </c>
      <c r="B83" s="28" t="s">
        <v>254</v>
      </c>
      <c r="C83" s="38" t="s">
        <v>271</v>
      </c>
      <c r="D83" s="69" t="s">
        <v>52</v>
      </c>
      <c r="E83" s="82"/>
      <c r="F83" s="75"/>
      <c r="G83" s="83"/>
      <c r="H83" s="82"/>
      <c r="I83" s="80"/>
      <c r="J83" s="80" t="str">
        <f t="shared" ref="J83:J86" si="47">IF(ISBLANK(F83)," ",(F83+G83)/2)</f>
        <v xml:space="preserve"> </v>
      </c>
      <c r="K83" s="75"/>
      <c r="L83" s="75"/>
      <c r="M83" s="83"/>
      <c r="N83" s="178" t="s">
        <v>499</v>
      </c>
      <c r="P83" s="170">
        <v>1</v>
      </c>
    </row>
    <row r="84" spans="1:16" ht="16.5" customHeight="1">
      <c r="A84" s="19"/>
      <c r="B84" s="28" t="s">
        <v>400</v>
      </c>
      <c r="C84" s="38" t="s">
        <v>131</v>
      </c>
      <c r="D84" s="69" t="s">
        <v>52</v>
      </c>
      <c r="E84" s="82"/>
      <c r="F84" s="75"/>
      <c r="G84" s="83"/>
      <c r="H84" s="82"/>
      <c r="I84" s="80"/>
      <c r="J84" s="80" t="str">
        <f t="shared" si="47"/>
        <v xml:space="preserve"> </v>
      </c>
      <c r="K84" s="75"/>
      <c r="L84" s="75"/>
      <c r="M84" s="83"/>
      <c r="N84" s="178"/>
      <c r="P84" s="170">
        <v>1</v>
      </c>
    </row>
    <row r="85" spans="1:16" ht="16.5" customHeight="1">
      <c r="A85" s="30" t="s">
        <v>234</v>
      </c>
      <c r="B85" s="43" t="s">
        <v>272</v>
      </c>
      <c r="C85" s="44"/>
      <c r="D85" s="72" t="s">
        <v>52</v>
      </c>
      <c r="E85" s="86"/>
      <c r="F85" s="78"/>
      <c r="G85" s="87"/>
      <c r="H85" s="86"/>
      <c r="I85" s="145"/>
      <c r="J85" s="80" t="str">
        <f t="shared" si="47"/>
        <v xml:space="preserve"> </v>
      </c>
      <c r="K85" s="78" t="str">
        <f>IF(ISBLANK(F85)," ",SUM(K78:K84))</f>
        <v xml:space="preserve"> </v>
      </c>
      <c r="L85" s="78" t="str">
        <f>IF(ISBLANK(F85)," ",SUM(L78:L84))</f>
        <v xml:space="preserve"> </v>
      </c>
      <c r="M85" s="87"/>
      <c r="N85" s="178"/>
      <c r="P85" s="170">
        <v>1</v>
      </c>
    </row>
    <row r="86" spans="1:16" ht="16.5" customHeight="1">
      <c r="A86" s="26" t="s">
        <v>244</v>
      </c>
      <c r="B86" s="45" t="s">
        <v>282</v>
      </c>
      <c r="C86" s="46" t="s">
        <v>273</v>
      </c>
      <c r="D86" s="69" t="s">
        <v>52</v>
      </c>
      <c r="E86" s="84"/>
      <c r="F86" s="77"/>
      <c r="G86" s="85"/>
      <c r="H86" s="82"/>
      <c r="I86" s="80"/>
      <c r="J86" s="80" t="str">
        <f t="shared" si="47"/>
        <v xml:space="preserve"> </v>
      </c>
      <c r="K86" s="75"/>
      <c r="L86" s="75"/>
      <c r="M86" s="83"/>
      <c r="N86" s="526" t="s">
        <v>501</v>
      </c>
      <c r="P86" s="135">
        <v>1</v>
      </c>
    </row>
    <row r="87" spans="1:16" ht="16.5" customHeight="1">
      <c r="A87" s="20" t="s">
        <v>230</v>
      </c>
      <c r="B87" s="28" t="s">
        <v>468</v>
      </c>
      <c r="C87" s="28"/>
      <c r="D87" s="69" t="s">
        <v>52</v>
      </c>
      <c r="E87" s="82" t="str">
        <f>IF(ISBLANK(F86)," ",J86-3*SQRT(L87))</f>
        <v xml:space="preserve"> </v>
      </c>
      <c r="F87" s="138"/>
      <c r="G87" s="166"/>
      <c r="H87" s="153"/>
      <c r="I87" s="154"/>
      <c r="J87" s="154"/>
      <c r="L87" s="75" t="str">
        <f>IF(ISBLANK(F86)," ",K85+$K$44)</f>
        <v xml:space="preserve"> </v>
      </c>
      <c r="M87" s="152" t="s">
        <v>467</v>
      </c>
      <c r="N87" s="527"/>
      <c r="P87" s="164"/>
    </row>
    <row r="88" spans="1:16" ht="16.5" customHeight="1">
      <c r="A88" s="20" t="s">
        <v>230</v>
      </c>
      <c r="B88" s="28" t="s">
        <v>258</v>
      </c>
      <c r="C88" s="28"/>
      <c r="D88" s="69" t="s">
        <v>52</v>
      </c>
      <c r="E88" s="82" t="str">
        <f>IF(ISBLANK(F86)," ",E86-SQRT(L88))</f>
        <v xml:space="preserve"> </v>
      </c>
      <c r="F88" s="139"/>
      <c r="G88" s="167"/>
      <c r="H88" s="155"/>
      <c r="I88" s="156"/>
      <c r="J88" s="156"/>
      <c r="L88" s="75" t="str">
        <f>IF(ISBLANK(F86)," ",L85+$L$44)</f>
        <v xml:space="preserve"> </v>
      </c>
      <c r="M88" s="168" t="s">
        <v>453</v>
      </c>
      <c r="N88" s="527"/>
      <c r="P88" s="164"/>
    </row>
    <row r="89" spans="1:16" ht="18" customHeight="1">
      <c r="A89" s="53"/>
      <c r="B89" s="16" t="s">
        <v>350</v>
      </c>
      <c r="C89" s="17" t="s">
        <v>6</v>
      </c>
      <c r="D89" s="17" t="s">
        <v>1</v>
      </c>
      <c r="E89" s="17" t="s">
        <v>2</v>
      </c>
      <c r="F89" s="17" t="s">
        <v>3</v>
      </c>
      <c r="G89" s="17" t="s">
        <v>4</v>
      </c>
      <c r="H89" s="17" t="s">
        <v>448</v>
      </c>
      <c r="I89" s="17" t="s">
        <v>449</v>
      </c>
      <c r="J89" s="17" t="s">
        <v>228</v>
      </c>
      <c r="K89" s="17" t="s">
        <v>465</v>
      </c>
      <c r="L89" s="17" t="s">
        <v>466</v>
      </c>
      <c r="M89" s="17" t="s">
        <v>229</v>
      </c>
      <c r="N89" s="18" t="s">
        <v>5</v>
      </c>
      <c r="P89" s="164"/>
    </row>
    <row r="90" spans="1:16">
      <c r="A90" s="261" t="s">
        <v>570</v>
      </c>
      <c r="B90" s="267" t="s">
        <v>338</v>
      </c>
      <c r="C90" s="268"/>
      <c r="D90" s="277" t="s">
        <v>52</v>
      </c>
      <c r="E90" s="214"/>
      <c r="F90" s="215"/>
      <c r="G90" s="219"/>
      <c r="H90" s="214"/>
      <c r="I90" s="220"/>
      <c r="J90" s="220"/>
      <c r="K90" s="215"/>
      <c r="L90" s="215"/>
      <c r="M90" s="219"/>
      <c r="N90" s="270" t="s">
        <v>260</v>
      </c>
      <c r="P90" s="169">
        <v>0</v>
      </c>
    </row>
    <row r="91" spans="1:16">
      <c r="A91" s="261" t="s">
        <v>570</v>
      </c>
      <c r="B91" s="267" t="s">
        <v>339</v>
      </c>
      <c r="C91" s="267"/>
      <c r="D91" s="277" t="s">
        <v>52</v>
      </c>
      <c r="E91" s="214"/>
      <c r="F91" s="215"/>
      <c r="G91" s="219"/>
      <c r="H91" s="214"/>
      <c r="I91" s="220"/>
      <c r="J91" s="220"/>
      <c r="K91" s="215"/>
      <c r="L91" s="215"/>
      <c r="M91" s="219"/>
      <c r="N91" s="222" t="s">
        <v>247</v>
      </c>
      <c r="P91" s="170">
        <v>0</v>
      </c>
    </row>
    <row r="92" spans="1:16" ht="16.5" customHeight="1">
      <c r="A92" s="20"/>
      <c r="B92" s="28" t="s">
        <v>495</v>
      </c>
      <c r="C92" s="29" t="s">
        <v>173</v>
      </c>
      <c r="D92" s="69" t="s">
        <v>52</v>
      </c>
      <c r="E92" s="82"/>
      <c r="F92" s="75"/>
      <c r="G92" s="83"/>
      <c r="H92" s="82" t="str">
        <f t="shared" ref="H92:H93" si="48">IF(ISBLANK(F92)," ",F92-E92)</f>
        <v xml:space="preserve"> </v>
      </c>
      <c r="I92" s="80" t="str">
        <f t="shared" ref="I92:I93" si="49">IF(ISBLANK(G92)," ",G92-E92)</f>
        <v xml:space="preserve"> </v>
      </c>
      <c r="J92" s="80" t="str">
        <f t="shared" ref="J92:J93" si="50">IF(ISBLANK(F92)," ",SUM(E92:G92)/3)</f>
        <v xml:space="preserve"> </v>
      </c>
      <c r="K92" s="75" t="str">
        <f t="shared" ref="K92:K93" si="51">IF(ISBLANK(F92)," ",(J92^2)/2-(E92*F92+F92*G92+E92*G92)/6)</f>
        <v xml:space="preserve"> </v>
      </c>
      <c r="L92" s="75" t="str">
        <f t="shared" ref="L92:L93" si="52">IF(ISBLANK(F92)," ",H92^2)</f>
        <v xml:space="preserve"> </v>
      </c>
      <c r="M92" s="118" t="s">
        <v>450</v>
      </c>
      <c r="N92" s="178" t="s">
        <v>497</v>
      </c>
      <c r="P92" s="170">
        <f t="shared" ref="P92:P93" si="53">_xlfn.IFS(M92="UNI",3,M92="TRI",4,M92="GAU",5)</f>
        <v>4</v>
      </c>
    </row>
    <row r="93" spans="1:16" ht="16.5" customHeight="1">
      <c r="A93" s="142"/>
      <c r="B93" s="67" t="s">
        <v>145</v>
      </c>
      <c r="C93" s="2" t="s">
        <v>152</v>
      </c>
      <c r="D93" s="8" t="s">
        <v>52</v>
      </c>
      <c r="E93" s="82"/>
      <c r="F93" s="75"/>
      <c r="G93" s="83"/>
      <c r="H93" s="82" t="str">
        <f t="shared" si="48"/>
        <v xml:space="preserve"> </v>
      </c>
      <c r="I93" s="80" t="str">
        <f t="shared" si="49"/>
        <v xml:space="preserve"> </v>
      </c>
      <c r="J93" s="80" t="str">
        <f t="shared" si="50"/>
        <v xml:space="preserve"> </v>
      </c>
      <c r="K93" s="75" t="str">
        <f t="shared" si="51"/>
        <v xml:space="preserve"> </v>
      </c>
      <c r="L93" s="75" t="str">
        <f t="shared" si="52"/>
        <v xml:space="preserve"> </v>
      </c>
      <c r="M93" s="118" t="s">
        <v>450</v>
      </c>
      <c r="N93" s="178"/>
      <c r="P93" s="170">
        <f t="shared" si="53"/>
        <v>4</v>
      </c>
    </row>
    <row r="94" spans="1:16" ht="16.5" customHeight="1">
      <c r="A94" s="19" t="s">
        <v>234</v>
      </c>
      <c r="B94" s="28" t="s">
        <v>340</v>
      </c>
      <c r="C94" s="38" t="s">
        <v>274</v>
      </c>
      <c r="D94" s="69" t="s">
        <v>253</v>
      </c>
      <c r="E94" s="82"/>
      <c r="F94" s="75"/>
      <c r="G94" s="83"/>
      <c r="H94" s="82"/>
      <c r="I94" s="80"/>
      <c r="J94" s="80" t="str">
        <f>IF(ISBLANK(F94)," ",(F94+G94)/2)</f>
        <v xml:space="preserve"> </v>
      </c>
      <c r="K94" s="75"/>
      <c r="L94" s="75"/>
      <c r="M94" s="83"/>
      <c r="N94" s="178" t="s">
        <v>498</v>
      </c>
      <c r="P94" s="170">
        <v>1</v>
      </c>
    </row>
    <row r="95" spans="1:16" ht="16.5" customHeight="1">
      <c r="A95" s="19"/>
      <c r="B95" s="28" t="s">
        <v>275</v>
      </c>
      <c r="C95" s="29" t="s">
        <v>138</v>
      </c>
      <c r="D95" s="69" t="s">
        <v>179</v>
      </c>
      <c r="E95" s="82"/>
      <c r="F95" s="75"/>
      <c r="G95" s="83"/>
      <c r="H95" s="82"/>
      <c r="I95" s="80"/>
      <c r="J95" s="80"/>
      <c r="K95" s="75"/>
      <c r="L95" s="75"/>
      <c r="M95" s="83"/>
      <c r="N95" s="178"/>
      <c r="P95" s="170">
        <v>2</v>
      </c>
    </row>
    <row r="96" spans="1:16" ht="16.5" customHeight="1">
      <c r="A96" s="19"/>
      <c r="B96" s="28" t="s">
        <v>275</v>
      </c>
      <c r="C96" s="29" t="s">
        <v>138</v>
      </c>
      <c r="D96" s="69" t="s">
        <v>253</v>
      </c>
      <c r="E96" s="82"/>
      <c r="F96" s="75"/>
      <c r="G96" s="83"/>
      <c r="H96" s="82" t="str">
        <f t="shared" ref="H96" si="54">IF(ISBLANK(F96)," ",F96-E96)</f>
        <v xml:space="preserve"> </v>
      </c>
      <c r="I96" s="80" t="str">
        <f t="shared" ref="I96" si="55">IF(ISBLANK(G96)," ",G96-E96)</f>
        <v xml:space="preserve"> </v>
      </c>
      <c r="J96" s="80" t="str">
        <f>IF(ISBLANK(F96)," ",SUM(E96:G96)/3)</f>
        <v xml:space="preserve"> </v>
      </c>
      <c r="K96" s="75" t="str">
        <f>IF(ISBLANK(F96)," ",(J96^2)/2-(E96*F96+F96*G96+E96*G96)/6)</f>
        <v xml:space="preserve"> </v>
      </c>
      <c r="L96" s="75" t="str">
        <f>IF(ISBLANK(F96)," ",H96^2)</f>
        <v xml:space="preserve"> </v>
      </c>
      <c r="M96" s="118" t="s">
        <v>450</v>
      </c>
      <c r="N96" s="178" t="s">
        <v>502</v>
      </c>
      <c r="P96" s="170">
        <f>_xlfn.IFS(M96="UNI",3,M96="TRI",4,M96="GAU",5)</f>
        <v>4</v>
      </c>
    </row>
    <row r="97" spans="1:16" ht="16.5" customHeight="1">
      <c r="A97" s="19" t="s">
        <v>234</v>
      </c>
      <c r="B97" s="45" t="s">
        <v>341</v>
      </c>
      <c r="C97" s="46" t="s">
        <v>276</v>
      </c>
      <c r="D97" s="69" t="s">
        <v>52</v>
      </c>
      <c r="E97" s="84"/>
      <c r="F97" s="77"/>
      <c r="G97" s="85"/>
      <c r="H97" s="82"/>
      <c r="I97" s="80"/>
      <c r="J97" s="80"/>
      <c r="K97" s="75"/>
      <c r="L97" s="75"/>
      <c r="M97" s="83"/>
      <c r="N97" s="528" t="s">
        <v>497</v>
      </c>
      <c r="P97" s="170">
        <v>0</v>
      </c>
    </row>
    <row r="98" spans="1:16" ht="16.5" customHeight="1">
      <c r="A98" s="19" t="s">
        <v>234</v>
      </c>
      <c r="B98" s="47" t="s">
        <v>342</v>
      </c>
      <c r="C98" s="55" t="s">
        <v>352</v>
      </c>
      <c r="D98" s="73" t="s">
        <v>52</v>
      </c>
      <c r="E98" s="88"/>
      <c r="F98" s="79"/>
      <c r="G98" s="89"/>
      <c r="H98" s="88"/>
      <c r="I98" s="146"/>
      <c r="J98" s="146"/>
      <c r="K98" s="79"/>
      <c r="L98" s="79"/>
      <c r="M98" s="89"/>
      <c r="N98" s="527"/>
      <c r="P98" s="170">
        <v>0</v>
      </c>
    </row>
    <row r="99" spans="1:16" ht="16.5" customHeight="1" thickBot="1">
      <c r="A99" s="31" t="s">
        <v>234</v>
      </c>
      <c r="B99" s="48" t="s">
        <v>496</v>
      </c>
      <c r="C99" s="49" t="s">
        <v>277</v>
      </c>
      <c r="D99" s="74" t="s">
        <v>52</v>
      </c>
      <c r="E99" s="108"/>
      <c r="F99" s="109"/>
      <c r="G99" s="110"/>
      <c r="H99" s="108"/>
      <c r="I99" s="147"/>
      <c r="J99" s="147"/>
      <c r="K99" s="109"/>
      <c r="L99" s="109"/>
      <c r="M99" s="110"/>
      <c r="N99" s="529"/>
      <c r="P99" s="135">
        <v>0</v>
      </c>
    </row>
    <row r="100" spans="1:16">
      <c r="A100" s="32"/>
    </row>
    <row r="101" spans="1:16">
      <c r="A101" s="32"/>
    </row>
    <row r="102" spans="1:16">
      <c r="A102" s="32"/>
    </row>
    <row r="103" spans="1:16">
      <c r="A103" s="32"/>
    </row>
    <row r="104" spans="1:16">
      <c r="A104" s="32"/>
    </row>
    <row r="105" spans="1:16">
      <c r="A105" s="32"/>
    </row>
    <row r="106" spans="1:16">
      <c r="A106" s="32"/>
    </row>
    <row r="107" spans="1:16">
      <c r="A107" s="32"/>
    </row>
    <row r="108" spans="1:16">
      <c r="A108" s="32"/>
    </row>
    <row r="109" spans="1:16">
      <c r="A109" s="32"/>
    </row>
    <row r="110" spans="1:16">
      <c r="A110" s="32"/>
    </row>
    <row r="111" spans="1:16">
      <c r="A111" s="32"/>
    </row>
    <row r="112" spans="1:16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  <row r="184" spans="1:1">
      <c r="A184" s="32"/>
    </row>
    <row r="185" spans="1:1">
      <c r="A185" s="32"/>
    </row>
    <row r="186" spans="1:1">
      <c r="A186" s="32"/>
    </row>
    <row r="187" spans="1:1">
      <c r="A187" s="32"/>
    </row>
    <row r="188" spans="1:1">
      <c r="A188" s="32"/>
    </row>
    <row r="189" spans="1:1">
      <c r="A189" s="32"/>
    </row>
    <row r="190" spans="1:1">
      <c r="A190" s="32"/>
    </row>
    <row r="191" spans="1:1">
      <c r="A191" s="32"/>
    </row>
    <row r="192" spans="1:1">
      <c r="A192" s="32"/>
    </row>
    <row r="193" spans="1:1">
      <c r="A193" s="32"/>
    </row>
    <row r="194" spans="1:1">
      <c r="A194" s="32"/>
    </row>
    <row r="195" spans="1:1">
      <c r="A195" s="32"/>
    </row>
    <row r="196" spans="1:1">
      <c r="A196" s="32"/>
    </row>
    <row r="197" spans="1:1">
      <c r="A197" s="32"/>
    </row>
    <row r="198" spans="1:1">
      <c r="A198" s="32"/>
    </row>
    <row r="199" spans="1:1">
      <c r="A199" s="32"/>
    </row>
  </sheetData>
  <mergeCells count="17">
    <mergeCell ref="S4:V5"/>
    <mergeCell ref="N60:N62"/>
    <mergeCell ref="N74:N76"/>
    <mergeCell ref="N86:N88"/>
    <mergeCell ref="N97:N99"/>
    <mergeCell ref="Y1:Z1"/>
    <mergeCell ref="W1:X1"/>
    <mergeCell ref="Y4:Z5"/>
    <mergeCell ref="Y2:Z3"/>
    <mergeCell ref="W4:X5"/>
    <mergeCell ref="W2:X3"/>
    <mergeCell ref="A1:N1"/>
    <mergeCell ref="N46:N48"/>
    <mergeCell ref="R2:R3"/>
    <mergeCell ref="R4:R5"/>
    <mergeCell ref="S1:V1"/>
    <mergeCell ref="S2:V3"/>
  </mergeCells>
  <dataValidations count="1">
    <dataValidation type="list" allowBlank="1" showInputMessage="1" showErrorMessage="1" sqref="M6 M14 M52:M53 M56 M66:M67 M78:M79 M82 M92:M93 M96 M11:M12 M17:M20 M23 M43 M26:M33" xr:uid="{2A6D0DCA-3095-4DCF-9CD5-8AB6569DA0BB}">
      <formula1>"UNI,TRI,GAU"</formula1>
    </dataValidation>
  </dataValidations>
  <pageMargins left="0.7" right="0.7" top="0.75" bottom="0.75" header="0.3" footer="0.3"/>
  <pageSetup paperSize="8" orientation="landscape" r:id="rId1"/>
  <ignoredErrors>
    <ignoredError sqref="K3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396A6-56D0-4151-8D15-037B94CCC256}">
  <sheetPr codeName="Foglio3"/>
  <dimension ref="A1:Z205"/>
  <sheetViews>
    <sheetView topLeftCell="A4" zoomScaleNormal="100" workbookViewId="0">
      <selection activeCell="D15" sqref="D15"/>
    </sheetView>
  </sheetViews>
  <sheetFormatPr defaultColWidth="9.109375" defaultRowHeight="14.4"/>
  <cols>
    <col min="1" max="1" width="6.33203125" style="14" customWidth="1"/>
    <col min="2" max="2" width="43.109375" style="14" customWidth="1"/>
    <col min="3" max="3" width="9.109375" style="14" customWidth="1"/>
    <col min="4" max="4" width="9.109375" style="14"/>
    <col min="5" max="7" width="11.33203125" style="14" customWidth="1"/>
    <col min="8" max="10" width="9.109375" style="14"/>
    <col min="11" max="11" width="9.109375" style="14" customWidth="1"/>
    <col min="12" max="13" width="9.109375" style="14"/>
    <col min="14" max="14" width="37.6640625" style="14" customWidth="1"/>
    <col min="15" max="15" width="9.109375" style="14"/>
    <col min="16" max="17" width="9.109375" style="14" customWidth="1"/>
    <col min="18" max="16384" width="9.109375" style="14"/>
  </cols>
  <sheetData>
    <row r="1" spans="1:26" ht="21">
      <c r="A1" s="532" t="s">
        <v>283</v>
      </c>
      <c r="B1" s="533"/>
      <c r="C1" s="533"/>
      <c r="D1" s="533"/>
      <c r="E1" s="533"/>
      <c r="F1" s="533"/>
      <c r="G1" s="533"/>
      <c r="H1" s="533"/>
      <c r="I1" s="533"/>
      <c r="J1" s="533"/>
      <c r="K1" s="533"/>
      <c r="L1" s="533"/>
      <c r="M1" s="533"/>
      <c r="N1" s="534"/>
      <c r="O1" s="13"/>
      <c r="P1" s="13"/>
      <c r="Q1" s="13"/>
      <c r="R1" s="13"/>
      <c r="S1" s="530" t="s">
        <v>455</v>
      </c>
      <c r="T1" s="530"/>
      <c r="U1" s="530"/>
      <c r="V1" s="530"/>
      <c r="W1" s="530" t="s">
        <v>458</v>
      </c>
      <c r="X1" s="530"/>
      <c r="Y1" s="530" t="s">
        <v>459</v>
      </c>
      <c r="Z1" s="530"/>
    </row>
    <row r="2" spans="1:26" ht="18" customHeight="1">
      <c r="A2" s="132"/>
      <c r="B2" s="33" t="s">
        <v>284</v>
      </c>
      <c r="C2" s="34" t="s">
        <v>6</v>
      </c>
      <c r="D2" s="34" t="s">
        <v>1</v>
      </c>
      <c r="E2" s="34" t="s">
        <v>2</v>
      </c>
      <c r="F2" s="34" t="s">
        <v>3</v>
      </c>
      <c r="G2" s="34" t="s">
        <v>4</v>
      </c>
      <c r="H2" s="34" t="s">
        <v>448</v>
      </c>
      <c r="I2" s="34" t="s">
        <v>449</v>
      </c>
      <c r="J2" s="34" t="s">
        <v>228</v>
      </c>
      <c r="K2" s="34" t="s">
        <v>465</v>
      </c>
      <c r="L2" s="34" t="s">
        <v>466</v>
      </c>
      <c r="M2" s="34" t="s">
        <v>229</v>
      </c>
      <c r="N2" s="35" t="s">
        <v>5</v>
      </c>
      <c r="R2" s="530" t="s">
        <v>456</v>
      </c>
      <c r="S2" s="531"/>
      <c r="T2" s="531"/>
      <c r="U2" s="531"/>
      <c r="V2" s="531"/>
      <c r="W2" s="531"/>
      <c r="X2" s="531"/>
      <c r="Y2" s="531"/>
      <c r="Z2" s="531"/>
    </row>
    <row r="3" spans="1:26" ht="16.5" customHeight="1">
      <c r="A3" s="133"/>
      <c r="B3" s="126" t="s">
        <v>404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64"/>
      <c r="R3" s="530"/>
      <c r="S3" s="531"/>
      <c r="T3" s="531"/>
      <c r="U3" s="531"/>
      <c r="V3" s="531"/>
      <c r="W3" s="531"/>
      <c r="X3" s="531"/>
      <c r="Y3" s="531"/>
      <c r="Z3" s="531"/>
    </row>
    <row r="4" spans="1:26" ht="16.5" customHeight="1">
      <c r="A4" s="120"/>
      <c r="B4" s="121" t="s">
        <v>118</v>
      </c>
      <c r="C4" s="66" t="s">
        <v>460</v>
      </c>
      <c r="D4" s="115" t="s">
        <v>125</v>
      </c>
      <c r="E4" s="185"/>
      <c r="F4" s="186"/>
      <c r="G4" s="187"/>
      <c r="H4" s="122"/>
      <c r="I4" s="148"/>
      <c r="J4" s="148"/>
      <c r="K4" s="123"/>
      <c r="L4" s="123"/>
      <c r="M4" s="124"/>
      <c r="N4" s="181"/>
      <c r="P4" s="171">
        <v>0</v>
      </c>
      <c r="R4" s="535" t="s">
        <v>457</v>
      </c>
      <c r="S4" s="531"/>
      <c r="T4" s="531"/>
      <c r="U4" s="531"/>
      <c r="V4" s="531"/>
      <c r="W4" s="531"/>
      <c r="X4" s="531"/>
      <c r="Y4" s="531"/>
      <c r="Z4" s="531"/>
    </row>
    <row r="5" spans="1:26" ht="16.5" customHeight="1">
      <c r="A5" s="20" t="s">
        <v>230</v>
      </c>
      <c r="B5" s="21" t="s">
        <v>285</v>
      </c>
      <c r="C5" s="22" t="s">
        <v>295</v>
      </c>
      <c r="D5" s="68" t="s">
        <v>47</v>
      </c>
      <c r="E5" s="82"/>
      <c r="F5" s="75"/>
      <c r="G5" s="83"/>
      <c r="H5" s="82"/>
      <c r="I5" s="80"/>
      <c r="J5" s="80"/>
      <c r="K5" s="75"/>
      <c r="L5" s="75"/>
      <c r="M5" s="118"/>
      <c r="N5" s="178"/>
      <c r="P5" s="172">
        <v>0</v>
      </c>
      <c r="R5" s="535"/>
      <c r="S5" s="531"/>
      <c r="T5" s="531"/>
      <c r="U5" s="531"/>
      <c r="V5" s="531"/>
      <c r="W5" s="531"/>
      <c r="X5" s="531"/>
      <c r="Y5" s="531"/>
      <c r="Z5" s="531"/>
    </row>
    <row r="6" spans="1:26" ht="16.5" customHeight="1">
      <c r="A6" s="20"/>
      <c r="B6" s="23" t="s">
        <v>376</v>
      </c>
      <c r="C6" s="25" t="s">
        <v>81</v>
      </c>
      <c r="D6" s="69" t="s">
        <v>45</v>
      </c>
      <c r="E6" s="82"/>
      <c r="F6" s="75"/>
      <c r="G6" s="83"/>
      <c r="H6" s="82" t="str">
        <f t="shared" ref="H6" si="0">IF(ISBLANK(F6)," ",F6-E6)</f>
        <v xml:space="preserve"> </v>
      </c>
      <c r="I6" s="80" t="str">
        <f t="shared" ref="I6" si="1">IF(ISBLANK(G6)," ",G6-E6)</f>
        <v xml:space="preserve"> </v>
      </c>
      <c r="J6" s="80" t="str">
        <f>IF(ISBLANK(E6)," ",SUM(E6:G6)/3)</f>
        <v xml:space="preserve"> </v>
      </c>
      <c r="K6" s="75" t="str">
        <f>IF(ISBLANK(F6)," ",(J6^2)/2-(E6*F6+F6*G6+E6*G6)/6)</f>
        <v xml:space="preserve"> </v>
      </c>
      <c r="L6" s="75" t="str">
        <f>IF(ISBLANK(F6)," ",H6^2)</f>
        <v xml:space="preserve"> </v>
      </c>
      <c r="M6" s="118" t="s">
        <v>450</v>
      </c>
      <c r="N6" s="178"/>
      <c r="P6" s="172">
        <f>_xlfn.IFS(M6="UNI",3,M6="TRI",4,M6="GAU",5)</f>
        <v>4</v>
      </c>
    </row>
    <row r="7" spans="1:26" ht="16.5" customHeight="1">
      <c r="A7" s="19"/>
      <c r="B7" s="23" t="s">
        <v>373</v>
      </c>
      <c r="C7" s="25" t="s">
        <v>77</v>
      </c>
      <c r="D7" s="69" t="s">
        <v>52</v>
      </c>
      <c r="E7" s="82"/>
      <c r="F7" s="75"/>
      <c r="G7" s="83"/>
      <c r="H7" s="82"/>
      <c r="I7" s="80"/>
      <c r="J7" s="80"/>
      <c r="K7" s="75"/>
      <c r="L7" s="75"/>
      <c r="M7" s="118"/>
      <c r="N7" s="178"/>
      <c r="P7" s="172">
        <v>0</v>
      </c>
    </row>
    <row r="8" spans="1:26" ht="16.5" customHeight="1">
      <c r="A8" s="20" t="s">
        <v>230</v>
      </c>
      <c r="B8" s="21" t="s">
        <v>374</v>
      </c>
      <c r="C8" s="24" t="s">
        <v>78</v>
      </c>
      <c r="D8" s="69" t="s">
        <v>52</v>
      </c>
      <c r="E8" s="82"/>
      <c r="F8" s="75"/>
      <c r="G8" s="83"/>
      <c r="H8" s="82" t="str">
        <f t="shared" ref="H8" si="2">IF(ISBLANK(F8)," ",F8-E8)</f>
        <v xml:space="preserve"> </v>
      </c>
      <c r="I8" s="80" t="str">
        <f t="shared" ref="I8" si="3">IF(ISBLANK(G8)," ",G8-E8)</f>
        <v xml:space="preserve"> </v>
      </c>
      <c r="J8" s="80"/>
      <c r="K8" s="75"/>
      <c r="L8" s="75"/>
      <c r="M8" s="118"/>
      <c r="N8" s="178"/>
      <c r="P8" s="172">
        <v>2</v>
      </c>
    </row>
    <row r="9" spans="1:26" ht="16.5" customHeight="1">
      <c r="A9" s="19"/>
      <c r="B9" s="23" t="s">
        <v>377</v>
      </c>
      <c r="C9" s="25" t="s">
        <v>82</v>
      </c>
      <c r="D9" s="69" t="s">
        <v>52</v>
      </c>
      <c r="E9" s="82"/>
      <c r="F9" s="75"/>
      <c r="G9" s="83"/>
      <c r="H9" s="82" t="str">
        <f t="shared" ref="H9:H11" si="4">IF(ISBLANK(F9)," ",F9-E9)</f>
        <v xml:space="preserve"> </v>
      </c>
      <c r="I9" s="80" t="str">
        <f t="shared" ref="I9:I11" si="5">IF(ISBLANK(G9)," ",G9-E9)</f>
        <v xml:space="preserve"> </v>
      </c>
      <c r="J9" s="80" t="str">
        <f>IF(ISBLANK(F9)," ",(F9+G9)/2)</f>
        <v xml:space="preserve"> </v>
      </c>
      <c r="K9" s="75" t="str">
        <f>IF(ISBLANK(F9)," ",(G9-F9)^2/12)</f>
        <v xml:space="preserve"> </v>
      </c>
      <c r="L9" s="75" t="str">
        <f t="shared" ref="L9:L11" si="6">IF(ISBLANK(F9)," ",H9^2)</f>
        <v xml:space="preserve"> </v>
      </c>
      <c r="M9" s="118" t="s">
        <v>451</v>
      </c>
      <c r="N9" s="178"/>
      <c r="P9" s="172">
        <f t="shared" ref="P9:P11" si="7">_xlfn.IFS(M9="UNI",3,M9="TRI",4,M9="GAU",5)</f>
        <v>3</v>
      </c>
    </row>
    <row r="10" spans="1:26" ht="16.5" customHeight="1">
      <c r="A10" s="19"/>
      <c r="B10" s="23" t="s">
        <v>380</v>
      </c>
      <c r="C10" s="25" t="s">
        <v>83</v>
      </c>
      <c r="D10" s="69" t="s">
        <v>60</v>
      </c>
      <c r="E10" s="82"/>
      <c r="F10" s="75"/>
      <c r="G10" s="83"/>
      <c r="H10" s="82" t="str">
        <f t="shared" si="4"/>
        <v xml:space="preserve"> </v>
      </c>
      <c r="I10" s="80" t="str">
        <f t="shared" si="5"/>
        <v xml:space="preserve"> </v>
      </c>
      <c r="J10" s="80" t="str">
        <f>IF(ISBLANK(E10)," ",SUM(E10:G10)/3)</f>
        <v xml:space="preserve"> </v>
      </c>
      <c r="K10" s="75" t="str">
        <f t="shared" ref="K10:K11" si="8">IF(ISBLANK(F10)," ",(J10^2)/2-(E10*F10+F10*G10+E10*G10)/6)</f>
        <v xml:space="preserve"> </v>
      </c>
      <c r="L10" s="75" t="str">
        <f t="shared" si="6"/>
        <v xml:space="preserve"> </v>
      </c>
      <c r="M10" s="118" t="s">
        <v>450</v>
      </c>
      <c r="N10" s="178"/>
      <c r="P10" s="172">
        <f t="shared" si="7"/>
        <v>4</v>
      </c>
    </row>
    <row r="11" spans="1:26" ht="16.5" customHeight="1">
      <c r="A11" s="61" t="s">
        <v>234</v>
      </c>
      <c r="B11" s="62" t="s">
        <v>79</v>
      </c>
      <c r="C11" s="63" t="s">
        <v>235</v>
      </c>
      <c r="D11" s="71" t="s">
        <v>58</v>
      </c>
      <c r="E11" s="90"/>
      <c r="F11" s="91"/>
      <c r="G11" s="92"/>
      <c r="H11" s="82" t="str">
        <f t="shared" si="4"/>
        <v xml:space="preserve"> </v>
      </c>
      <c r="I11" s="80" t="str">
        <f t="shared" si="5"/>
        <v xml:space="preserve"> </v>
      </c>
      <c r="J11" s="80" t="str">
        <f>IF(ISBLANK(E11)," ",SUM(E11:G11)/3)</f>
        <v xml:space="preserve"> </v>
      </c>
      <c r="K11" s="75" t="str">
        <f t="shared" si="8"/>
        <v xml:space="preserve"> </v>
      </c>
      <c r="L11" s="75" t="str">
        <f t="shared" si="6"/>
        <v xml:space="preserve"> </v>
      </c>
      <c r="M11" s="118" t="s">
        <v>450</v>
      </c>
      <c r="N11" s="182"/>
      <c r="P11" s="172">
        <f t="shared" si="7"/>
        <v>4</v>
      </c>
    </row>
    <row r="12" spans="1:26" ht="16.5" customHeight="1">
      <c r="A12" s="134"/>
      <c r="B12" s="131" t="s">
        <v>407</v>
      </c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64"/>
      <c r="P12" s="172">
        <v>0</v>
      </c>
    </row>
    <row r="13" spans="1:26" ht="16.5" customHeight="1">
      <c r="A13" s="161"/>
      <c r="B13" s="162" t="s">
        <v>394</v>
      </c>
      <c r="C13" s="1" t="s">
        <v>63</v>
      </c>
      <c r="D13" s="140" t="s">
        <v>32</v>
      </c>
      <c r="E13" s="99"/>
      <c r="F13" s="100"/>
      <c r="G13" s="101"/>
      <c r="H13" s="82" t="str">
        <f t="shared" ref="H13" si="9">IF(ISBLANK(F13)," ",F13-E13)</f>
        <v xml:space="preserve"> </v>
      </c>
      <c r="I13" s="80" t="str">
        <f t="shared" ref="I13" si="10">IF(ISBLANK(G13)," ",G13-E13)</f>
        <v xml:space="preserve"> </v>
      </c>
      <c r="J13" s="143"/>
      <c r="K13" s="100"/>
      <c r="L13" s="100"/>
      <c r="M13" s="101"/>
      <c r="N13" s="183"/>
      <c r="P13" s="172">
        <v>2</v>
      </c>
    </row>
    <row r="14" spans="1:26" ht="16.5" customHeight="1">
      <c r="A14" s="37"/>
      <c r="B14" s="98" t="s">
        <v>393</v>
      </c>
      <c r="C14" s="50" t="s">
        <v>62</v>
      </c>
      <c r="D14" s="68" t="s">
        <v>52</v>
      </c>
      <c r="E14" s="99"/>
      <c r="F14" s="100"/>
      <c r="G14" s="101"/>
      <c r="H14" s="82" t="str">
        <f t="shared" ref="H14" si="11">IF(ISBLANK(F14)," ",F14-E14)</f>
        <v xml:space="preserve"> </v>
      </c>
      <c r="I14" s="80" t="str">
        <f t="shared" ref="I14" si="12">IF(ISBLANK(G14)," ",G14-E14)</f>
        <v xml:space="preserve"> </v>
      </c>
      <c r="J14" s="80" t="str">
        <f>IF(ISBLANK(F14)," ",(F14+G14)/2)</f>
        <v xml:space="preserve"> </v>
      </c>
      <c r="K14" s="75" t="str">
        <f>IF(ISBLANK(F14)," ",(G14-F14)^2/12)</f>
        <v xml:space="preserve"> </v>
      </c>
      <c r="L14" s="75" t="str">
        <f>IF(ISBLANK(F14)," ",H14^2)</f>
        <v xml:space="preserve"> </v>
      </c>
      <c r="M14" s="118" t="s">
        <v>451</v>
      </c>
      <c r="N14" s="183"/>
      <c r="P14" s="172">
        <f>_xlfn.IFS(M14="UNI",3,M14="TRI",4,M14="GAU",5)</f>
        <v>3</v>
      </c>
    </row>
    <row r="15" spans="1:26" ht="16.5" customHeight="1">
      <c r="A15" s="29"/>
      <c r="B15" s="300" t="s">
        <v>605</v>
      </c>
      <c r="C15" s="3" t="s">
        <v>607</v>
      </c>
      <c r="D15" s="8" t="s">
        <v>47</v>
      </c>
      <c r="E15" s="99"/>
      <c r="F15" s="100"/>
      <c r="G15" s="101"/>
      <c r="H15" s="82"/>
      <c r="I15" s="80"/>
      <c r="J15" s="80"/>
      <c r="K15" s="75"/>
      <c r="L15" s="75"/>
      <c r="M15" s="83"/>
      <c r="N15" s="178"/>
      <c r="P15" s="170">
        <v>0</v>
      </c>
    </row>
    <row r="16" spans="1:26" ht="16.5" customHeight="1">
      <c r="A16" s="29"/>
      <c r="B16" s="300" t="s">
        <v>611</v>
      </c>
      <c r="C16" s="4" t="s">
        <v>606</v>
      </c>
      <c r="D16" s="8" t="s">
        <v>32</v>
      </c>
      <c r="E16" s="99"/>
      <c r="F16" s="100"/>
      <c r="G16" s="101"/>
      <c r="H16" s="82"/>
      <c r="I16" s="80"/>
      <c r="J16" s="80"/>
      <c r="K16" s="75"/>
      <c r="L16" s="75"/>
      <c r="M16" s="83"/>
      <c r="N16" s="178"/>
      <c r="P16" s="170">
        <v>0</v>
      </c>
    </row>
    <row r="17" spans="1:16" ht="16.5" customHeight="1">
      <c r="A17" s="29"/>
      <c r="B17" s="300" t="s">
        <v>610</v>
      </c>
      <c r="C17" s="9" t="s">
        <v>604</v>
      </c>
      <c r="D17" s="8" t="s">
        <v>52</v>
      </c>
      <c r="E17" s="99"/>
      <c r="F17" s="100"/>
      <c r="G17" s="101"/>
      <c r="H17" s="82"/>
      <c r="I17" s="80"/>
      <c r="J17" s="80"/>
      <c r="K17" s="75"/>
      <c r="L17" s="75"/>
      <c r="M17" s="83" t="s">
        <v>451</v>
      </c>
      <c r="N17" s="178"/>
      <c r="P17" s="170">
        <f t="shared" ref="P17" si="13">_xlfn.IFS(M17="UNI",3,M17="TRI",4,M17="GAU",5)</f>
        <v>3</v>
      </c>
    </row>
    <row r="18" spans="1:16" ht="15" customHeight="1">
      <c r="A18" s="19"/>
      <c r="B18" s="23" t="s">
        <v>395</v>
      </c>
      <c r="C18" s="22" t="s">
        <v>102</v>
      </c>
      <c r="D18" s="69" t="s">
        <v>32</v>
      </c>
      <c r="E18" s="82"/>
      <c r="F18" s="75"/>
      <c r="G18" s="83"/>
      <c r="H18" s="82"/>
      <c r="I18" s="80"/>
      <c r="J18" s="80"/>
      <c r="K18" s="75"/>
      <c r="L18" s="75"/>
      <c r="M18" s="118"/>
      <c r="N18" s="178"/>
      <c r="P18" s="172">
        <v>0</v>
      </c>
    </row>
    <row r="19" spans="1:16" ht="15" customHeight="1">
      <c r="A19" s="19"/>
      <c r="B19" s="23" t="s">
        <v>223</v>
      </c>
      <c r="C19" s="24" t="s">
        <v>107</v>
      </c>
      <c r="D19" s="69" t="s">
        <v>33</v>
      </c>
      <c r="E19" s="82"/>
      <c r="F19" s="75"/>
      <c r="G19" s="83"/>
      <c r="H19" s="82"/>
      <c r="I19" s="80"/>
      <c r="J19" s="80"/>
      <c r="K19" s="75"/>
      <c r="L19" s="75"/>
      <c r="M19" s="118"/>
      <c r="N19" s="178"/>
      <c r="P19" s="172">
        <v>0</v>
      </c>
    </row>
    <row r="20" spans="1:16" ht="16.5" customHeight="1">
      <c r="A20" s="19"/>
      <c r="B20" s="23" t="s">
        <v>103</v>
      </c>
      <c r="C20" s="24" t="s">
        <v>104</v>
      </c>
      <c r="D20" s="69" t="s">
        <v>105</v>
      </c>
      <c r="E20" s="82"/>
      <c r="F20" s="75"/>
      <c r="G20" s="83"/>
      <c r="H20" s="82" t="str">
        <f t="shared" ref="H20" si="14">IF(ISBLANK(F20)," ",F20-E20)</f>
        <v xml:space="preserve"> </v>
      </c>
      <c r="I20" s="80" t="str">
        <f t="shared" ref="I20" si="15">IF(ISBLANK(G20)," ",G20-E20)</f>
        <v xml:space="preserve"> </v>
      </c>
      <c r="J20" s="80" t="str">
        <f t="shared" ref="J20:J32" si="16">IF(ISBLANK(F20)," ",(F20+G20)/2)</f>
        <v xml:space="preserve"> </v>
      </c>
      <c r="K20" s="75" t="str">
        <f>IF(ISBLANK(F20)," ",(G20-F20)^2/12)</f>
        <v xml:space="preserve"> </v>
      </c>
      <c r="L20" s="75" t="str">
        <f>IF(ISBLANK(F20)," ",H20^2)</f>
        <v xml:space="preserve"> </v>
      </c>
      <c r="M20" s="118" t="s">
        <v>451</v>
      </c>
      <c r="N20" s="178"/>
      <c r="P20" s="172">
        <f>_xlfn.IFS(M20="UNI",3,M20="TRI",4,M20="GAU",5)</f>
        <v>3</v>
      </c>
    </row>
    <row r="21" spans="1:16" ht="16.5" customHeight="1">
      <c r="A21" s="19" t="s">
        <v>234</v>
      </c>
      <c r="B21" s="23" t="s">
        <v>286</v>
      </c>
      <c r="C21" s="51" t="s">
        <v>290</v>
      </c>
      <c r="D21" s="69" t="s">
        <v>238</v>
      </c>
      <c r="E21" s="82"/>
      <c r="F21" s="75"/>
      <c r="G21" s="83"/>
      <c r="H21" s="82"/>
      <c r="I21" s="80"/>
      <c r="J21" s="80" t="str">
        <f t="shared" si="16"/>
        <v xml:space="preserve"> </v>
      </c>
      <c r="K21" s="75"/>
      <c r="L21" s="75"/>
      <c r="M21" s="118"/>
      <c r="N21" s="178"/>
      <c r="P21" s="172">
        <v>1</v>
      </c>
    </row>
    <row r="22" spans="1:16" ht="16.5" customHeight="1">
      <c r="A22" s="19" t="s">
        <v>234</v>
      </c>
      <c r="B22" s="23" t="s">
        <v>287</v>
      </c>
      <c r="C22" s="25" t="s">
        <v>293</v>
      </c>
      <c r="D22" s="69" t="s">
        <v>52</v>
      </c>
      <c r="E22" s="82"/>
      <c r="F22" s="75"/>
      <c r="G22" s="83"/>
      <c r="H22" s="82"/>
      <c r="I22" s="80"/>
      <c r="J22" s="80" t="str">
        <f t="shared" si="16"/>
        <v xml:space="preserve"> </v>
      </c>
      <c r="K22" s="75"/>
      <c r="L22" s="75"/>
      <c r="M22" s="118"/>
      <c r="N22" s="178"/>
      <c r="P22" s="172">
        <v>1</v>
      </c>
    </row>
    <row r="23" spans="1:16" ht="16.5" customHeight="1">
      <c r="A23" s="19"/>
      <c r="B23" s="23" t="s">
        <v>108</v>
      </c>
      <c r="C23" s="24" t="s">
        <v>109</v>
      </c>
      <c r="D23" s="69" t="s">
        <v>52</v>
      </c>
      <c r="E23" s="82"/>
      <c r="F23" s="75"/>
      <c r="G23" s="83"/>
      <c r="H23" s="82" t="str">
        <f t="shared" ref="H23:H30" si="17">IF(ISBLANK(F23)," ",F23-E23)</f>
        <v xml:space="preserve"> </v>
      </c>
      <c r="I23" s="80" t="str">
        <f t="shared" ref="I23:I30" si="18">IF(ISBLANK(G23)," ",G23-E23)</f>
        <v xml:space="preserve"> </v>
      </c>
      <c r="J23" s="80" t="str">
        <f t="shared" si="16"/>
        <v xml:space="preserve"> </v>
      </c>
      <c r="K23" s="75" t="str">
        <f>IF(ISBLANK(F23)," ",(G23-F23)^2/12)</f>
        <v xml:space="preserve"> </v>
      </c>
      <c r="L23" s="75" t="str">
        <f t="shared" ref="L23:L29" si="19">IF(ISBLANK(F23)," ",H23^2)</f>
        <v xml:space="preserve"> </v>
      </c>
      <c r="M23" s="118" t="s">
        <v>451</v>
      </c>
      <c r="N23" s="178"/>
      <c r="P23" s="172">
        <f t="shared" ref="P23:P30" si="20">_xlfn.IFS(M23="UNI",3,M23="TRI",4,M23="GAU",5)</f>
        <v>3</v>
      </c>
    </row>
    <row r="24" spans="1:16" ht="16.5" customHeight="1">
      <c r="A24" s="29"/>
      <c r="B24" s="7" t="s">
        <v>601</v>
      </c>
      <c r="C24" s="298" t="s">
        <v>602</v>
      </c>
      <c r="D24" s="299" t="s">
        <v>52</v>
      </c>
      <c r="E24" s="297"/>
      <c r="F24" s="298"/>
      <c r="G24" s="299"/>
      <c r="H24" s="82"/>
      <c r="I24" s="80"/>
      <c r="J24" s="80"/>
      <c r="K24" s="75"/>
      <c r="L24" s="75"/>
      <c r="M24" s="118" t="s">
        <v>452</v>
      </c>
      <c r="N24" s="178"/>
      <c r="P24" s="170">
        <f t="shared" si="20"/>
        <v>5</v>
      </c>
    </row>
    <row r="25" spans="1:16" ht="16.5" customHeight="1">
      <c r="A25" s="261" t="s">
        <v>570</v>
      </c>
      <c r="B25" s="188" t="s">
        <v>572</v>
      </c>
      <c r="C25" s="278" t="s">
        <v>584</v>
      </c>
      <c r="D25" s="196" t="s">
        <v>52</v>
      </c>
      <c r="E25" s="190"/>
      <c r="F25" s="191"/>
      <c r="G25" s="192"/>
      <c r="H25" s="190"/>
      <c r="I25" s="193"/>
      <c r="J25" s="193"/>
      <c r="K25" s="191"/>
      <c r="L25" s="191"/>
      <c r="M25" s="194"/>
      <c r="N25" s="195"/>
      <c r="P25" s="172">
        <v>0</v>
      </c>
    </row>
    <row r="26" spans="1:16" ht="16.5" customHeight="1">
      <c r="A26" s="261" t="s">
        <v>570</v>
      </c>
      <c r="B26" s="188" t="s">
        <v>573</v>
      </c>
      <c r="C26" s="278" t="s">
        <v>585</v>
      </c>
      <c r="D26" s="196" t="s">
        <v>52</v>
      </c>
      <c r="E26" s="190"/>
      <c r="F26" s="191"/>
      <c r="G26" s="192"/>
      <c r="H26" s="190"/>
      <c r="I26" s="193"/>
      <c r="J26" s="193"/>
      <c r="K26" s="191"/>
      <c r="L26" s="191"/>
      <c r="M26" s="194"/>
      <c r="N26" s="195"/>
      <c r="P26" s="172">
        <v>0</v>
      </c>
    </row>
    <row r="27" spans="1:16" ht="16.5" customHeight="1">
      <c r="A27" s="261" t="s">
        <v>570</v>
      </c>
      <c r="B27" s="188" t="s">
        <v>574</v>
      </c>
      <c r="C27" s="278" t="s">
        <v>586</v>
      </c>
      <c r="D27" s="196" t="s">
        <v>52</v>
      </c>
      <c r="E27" s="190"/>
      <c r="F27" s="191"/>
      <c r="G27" s="192"/>
      <c r="H27" s="190"/>
      <c r="I27" s="193"/>
      <c r="J27" s="193"/>
      <c r="K27" s="191"/>
      <c r="L27" s="191"/>
      <c r="M27" s="194"/>
      <c r="N27" s="195"/>
      <c r="P27" s="172">
        <v>0</v>
      </c>
    </row>
    <row r="28" spans="1:16" ht="16.5" customHeight="1">
      <c r="A28" s="261" t="s">
        <v>570</v>
      </c>
      <c r="B28" s="188" t="s">
        <v>575</v>
      </c>
      <c r="C28" s="278" t="s">
        <v>587</v>
      </c>
      <c r="D28" s="196" t="s">
        <v>52</v>
      </c>
      <c r="E28" s="190"/>
      <c r="F28" s="191"/>
      <c r="G28" s="192"/>
      <c r="H28" s="190"/>
      <c r="I28" s="193"/>
      <c r="J28" s="193"/>
      <c r="K28" s="191"/>
      <c r="L28" s="191"/>
      <c r="M28" s="194"/>
      <c r="N28" s="195"/>
      <c r="P28" s="172">
        <v>0</v>
      </c>
    </row>
    <row r="29" spans="1:16" ht="16.5" customHeight="1">
      <c r="A29" s="260"/>
      <c r="B29" s="23" t="s">
        <v>288</v>
      </c>
      <c r="C29" s="25" t="s">
        <v>210</v>
      </c>
      <c r="D29" s="69" t="s">
        <v>52</v>
      </c>
      <c r="E29" s="82"/>
      <c r="F29" s="75"/>
      <c r="G29" s="83"/>
      <c r="H29" s="82" t="str">
        <f t="shared" si="17"/>
        <v xml:space="preserve"> </v>
      </c>
      <c r="I29" s="80" t="str">
        <f t="shared" si="18"/>
        <v xml:space="preserve"> </v>
      </c>
      <c r="J29" s="80" t="str">
        <f t="shared" si="16"/>
        <v xml:space="preserve"> </v>
      </c>
      <c r="K29" s="75" t="str">
        <f>IF(ISBLANK(F29)," ",(G29-F29)^2/36)</f>
        <v xml:space="preserve"> </v>
      </c>
      <c r="L29" s="75" t="str">
        <f t="shared" si="19"/>
        <v xml:space="preserve"> </v>
      </c>
      <c r="M29" s="118" t="s">
        <v>452</v>
      </c>
      <c r="N29" s="178"/>
      <c r="P29" s="172">
        <f t="shared" si="20"/>
        <v>5</v>
      </c>
    </row>
    <row r="30" spans="1:16" ht="16.5" customHeight="1">
      <c r="A30" s="19"/>
      <c r="B30" s="23" t="s">
        <v>461</v>
      </c>
      <c r="C30" s="27" t="s">
        <v>65</v>
      </c>
      <c r="D30" s="71" t="s">
        <v>52</v>
      </c>
      <c r="E30" s="82"/>
      <c r="F30" s="75"/>
      <c r="G30" s="83"/>
      <c r="H30" s="82" t="str">
        <f t="shared" si="17"/>
        <v xml:space="preserve"> </v>
      </c>
      <c r="I30" s="80" t="str">
        <f t="shared" si="18"/>
        <v xml:space="preserve"> </v>
      </c>
      <c r="J30" s="80" t="str">
        <f t="shared" si="16"/>
        <v xml:space="preserve"> </v>
      </c>
      <c r="K30" s="75" t="str">
        <f>IF(ISBLANK(F30)," ",(G30-F30)^2/12)</f>
        <v xml:space="preserve"> </v>
      </c>
      <c r="L30" s="75" t="str">
        <f>IF(ISBLANK(F30)," ",H30^2)</f>
        <v xml:space="preserve"> </v>
      </c>
      <c r="M30" s="118" t="s">
        <v>451</v>
      </c>
      <c r="N30" s="178"/>
      <c r="P30" s="172">
        <f t="shared" si="20"/>
        <v>3</v>
      </c>
    </row>
    <row r="31" spans="1:16" ht="16.5" customHeight="1">
      <c r="A31" s="19" t="s">
        <v>234</v>
      </c>
      <c r="B31" s="23" t="s">
        <v>289</v>
      </c>
      <c r="C31" s="25" t="s">
        <v>292</v>
      </c>
      <c r="D31" s="69" t="s">
        <v>52</v>
      </c>
      <c r="E31" s="82"/>
      <c r="F31" s="75"/>
      <c r="G31" s="83"/>
      <c r="H31" s="82"/>
      <c r="I31" s="80"/>
      <c r="J31" s="80" t="str">
        <f t="shared" si="16"/>
        <v xml:space="preserve"> </v>
      </c>
      <c r="K31" s="75"/>
      <c r="L31" s="75"/>
      <c r="M31" s="118"/>
      <c r="N31" s="178"/>
      <c r="P31" s="172">
        <v>1</v>
      </c>
    </row>
    <row r="32" spans="1:16" ht="16.5" customHeight="1">
      <c r="A32" s="36" t="s">
        <v>234</v>
      </c>
      <c r="B32" s="96" t="s">
        <v>488</v>
      </c>
      <c r="C32" s="127" t="s">
        <v>296</v>
      </c>
      <c r="D32" s="71" t="s">
        <v>238</v>
      </c>
      <c r="E32" s="93"/>
      <c r="F32" s="94"/>
      <c r="G32" s="95"/>
      <c r="H32" s="93"/>
      <c r="I32" s="144"/>
      <c r="J32" s="80" t="str">
        <f t="shared" si="16"/>
        <v xml:space="preserve"> </v>
      </c>
      <c r="K32" s="94"/>
      <c r="L32" s="94"/>
      <c r="M32" s="95"/>
      <c r="N32" s="182"/>
      <c r="P32" s="172">
        <v>1</v>
      </c>
    </row>
    <row r="33" spans="1:16" ht="16.5" customHeight="1">
      <c r="A33" s="134"/>
      <c r="B33" s="131" t="s">
        <v>403</v>
      </c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64"/>
      <c r="P33" s="172">
        <v>0</v>
      </c>
    </row>
    <row r="34" spans="1:16" ht="16.5" customHeight="1">
      <c r="A34" s="37"/>
      <c r="B34" s="98" t="s">
        <v>359</v>
      </c>
      <c r="C34" s="50" t="s">
        <v>51</v>
      </c>
      <c r="D34" s="68" t="s">
        <v>52</v>
      </c>
      <c r="E34" s="99"/>
      <c r="F34" s="100"/>
      <c r="G34" s="101"/>
      <c r="H34" s="99"/>
      <c r="I34" s="143"/>
      <c r="J34" s="143"/>
      <c r="K34" s="100"/>
      <c r="L34" s="100"/>
      <c r="M34" s="101"/>
      <c r="N34" s="183"/>
      <c r="P34" s="172">
        <v>0</v>
      </c>
    </row>
    <row r="35" spans="1:16" ht="16.5" customHeight="1">
      <c r="A35" s="20" t="s">
        <v>230</v>
      </c>
      <c r="B35" s="21" t="s">
        <v>360</v>
      </c>
      <c r="C35" s="25" t="s">
        <v>53</v>
      </c>
      <c r="D35" s="69" t="s">
        <v>52</v>
      </c>
      <c r="E35" s="82"/>
      <c r="F35" s="75"/>
      <c r="G35" s="83"/>
      <c r="H35" s="82" t="str">
        <f t="shared" ref="H35" si="21">IF(ISBLANK(F35)," ",F35-E35)</f>
        <v xml:space="preserve"> </v>
      </c>
      <c r="I35" s="80" t="str">
        <f t="shared" ref="I35" si="22">IF(ISBLANK(G35)," ",G35-E35)</f>
        <v xml:space="preserve"> </v>
      </c>
      <c r="J35" s="80"/>
      <c r="K35" s="75"/>
      <c r="L35" s="75"/>
      <c r="M35" s="118"/>
      <c r="N35" s="178"/>
      <c r="P35" s="172">
        <v>2</v>
      </c>
    </row>
    <row r="36" spans="1:16" ht="16.5" customHeight="1">
      <c r="A36" s="20"/>
      <c r="B36" s="23" t="s">
        <v>367</v>
      </c>
      <c r="C36" s="25" t="s">
        <v>68</v>
      </c>
      <c r="D36" s="69" t="s">
        <v>60</v>
      </c>
      <c r="E36" s="82"/>
      <c r="F36" s="75"/>
      <c r="G36" s="83"/>
      <c r="H36" s="82" t="str">
        <f t="shared" ref="H36" si="23">IF(ISBLANK(F36)," ",F36-E36)</f>
        <v xml:space="preserve"> </v>
      </c>
      <c r="I36" s="80" t="str">
        <f t="shared" ref="I36" si="24">IF(ISBLANK(G36)," ",G36-E36)</f>
        <v xml:space="preserve"> </v>
      </c>
      <c r="J36" s="80" t="str">
        <f>IF(ISBLANK(F36)," ",(F36+G36)/2)</f>
        <v xml:space="preserve"> </v>
      </c>
      <c r="K36" s="75" t="str">
        <f>IF(ISBLANK(F36)," ",(G36-F36)^2/12)</f>
        <v xml:space="preserve"> </v>
      </c>
      <c r="L36" s="75" t="str">
        <f>IF(ISBLANK(F36)," ",H36^2)</f>
        <v xml:space="preserve"> </v>
      </c>
      <c r="M36" s="118" t="s">
        <v>451</v>
      </c>
      <c r="N36" s="178"/>
      <c r="P36" s="172">
        <f>_xlfn.IFS(M36="UNI",3,M36="TRI",4,M36="GAU",5)</f>
        <v>3</v>
      </c>
    </row>
    <row r="37" spans="1:16" ht="16.5" customHeight="1">
      <c r="A37" s="36"/>
      <c r="B37" s="23" t="s">
        <v>462</v>
      </c>
      <c r="C37" s="25" t="s">
        <v>294</v>
      </c>
      <c r="D37" s="69" t="s">
        <v>32</v>
      </c>
      <c r="E37" s="82"/>
      <c r="F37" s="75"/>
      <c r="G37" s="83"/>
      <c r="H37" s="82"/>
      <c r="I37" s="80"/>
      <c r="J37" s="80"/>
      <c r="K37" s="75"/>
      <c r="L37" s="75"/>
      <c r="M37" s="118"/>
      <c r="N37" s="178" t="s">
        <v>532</v>
      </c>
      <c r="P37" s="172">
        <v>0</v>
      </c>
    </row>
    <row r="38" spans="1:16" ht="16.5" customHeight="1">
      <c r="A38" s="261" t="s">
        <v>570</v>
      </c>
      <c r="B38" s="216" t="s">
        <v>369</v>
      </c>
      <c r="C38" s="217" t="s">
        <v>71</v>
      </c>
      <c r="D38" s="218" t="s">
        <v>72</v>
      </c>
      <c r="E38" s="214"/>
      <c r="F38" s="215"/>
      <c r="G38" s="219"/>
      <c r="H38" s="214"/>
      <c r="I38" s="220"/>
      <c r="J38" s="220"/>
      <c r="K38" s="215"/>
      <c r="L38" s="215"/>
      <c r="M38" s="221"/>
      <c r="N38" s="222"/>
      <c r="P38" s="172">
        <v>0</v>
      </c>
    </row>
    <row r="39" spans="1:16" ht="16.5" customHeight="1">
      <c r="A39" s="261" t="s">
        <v>570</v>
      </c>
      <c r="B39" s="223" t="s">
        <v>370</v>
      </c>
      <c r="C39" s="217" t="s">
        <v>73</v>
      </c>
      <c r="D39" s="218" t="s">
        <v>72</v>
      </c>
      <c r="E39" s="214"/>
      <c r="F39" s="215"/>
      <c r="G39" s="219"/>
      <c r="H39" s="214"/>
      <c r="I39" s="220"/>
      <c r="J39" s="220"/>
      <c r="K39" s="215"/>
      <c r="L39" s="215"/>
      <c r="M39" s="221"/>
      <c r="N39" s="222"/>
      <c r="P39" s="172">
        <v>0</v>
      </c>
    </row>
    <row r="40" spans="1:16" ht="16.5" customHeight="1">
      <c r="A40" s="224"/>
      <c r="B40" s="225" t="s">
        <v>368</v>
      </c>
      <c r="C40" s="226" t="s">
        <v>69</v>
      </c>
      <c r="D40" s="227" t="s">
        <v>70</v>
      </c>
      <c r="E40" s="228"/>
      <c r="F40" s="229"/>
      <c r="G40" s="230"/>
      <c r="H40" s="228" t="str">
        <f t="shared" ref="H40:H41" si="25">IF(ISBLANK(F40)," ",F40-E40)</f>
        <v xml:space="preserve"> </v>
      </c>
      <c r="I40" s="231" t="str">
        <f t="shared" ref="I40:I41" si="26">IF(ISBLANK(G40)," ",G40-E40)</f>
        <v xml:space="preserve"> </v>
      </c>
      <c r="J40" s="231" t="str">
        <f>IF(ISBLANK(F40)," ",(F40+G40)/2)</f>
        <v xml:space="preserve"> </v>
      </c>
      <c r="K40" s="229" t="str">
        <f>IF(ISBLANK(F40)," ",(G40-F40)^2/36)</f>
        <v xml:space="preserve"> </v>
      </c>
      <c r="L40" s="229" t="str">
        <f t="shared" ref="L40:L41" si="27">IF(ISBLANK(F40)," ",H40^2)</f>
        <v xml:space="preserve"> </v>
      </c>
      <c r="M40" s="232" t="s">
        <v>452</v>
      </c>
      <c r="N40" s="233"/>
      <c r="P40" s="172">
        <f t="shared" ref="P40:P41" si="28">_xlfn.IFS(M40="UNI",3,M40="TRI",4,M40="GAU",5)</f>
        <v>5</v>
      </c>
    </row>
    <row r="41" spans="1:16" ht="16.5" customHeight="1">
      <c r="A41" s="37" t="s">
        <v>234</v>
      </c>
      <c r="B41" s="40" t="s">
        <v>366</v>
      </c>
      <c r="C41" s="25" t="s">
        <v>66</v>
      </c>
      <c r="D41" s="69" t="s">
        <v>67</v>
      </c>
      <c r="E41" s="82"/>
      <c r="F41" s="75"/>
      <c r="G41" s="83"/>
      <c r="H41" s="82" t="str">
        <f t="shared" si="25"/>
        <v xml:space="preserve"> </v>
      </c>
      <c r="I41" s="80" t="str">
        <f t="shared" si="26"/>
        <v xml:space="preserve"> </v>
      </c>
      <c r="J41" s="80" t="str">
        <f>IF(ISBLANK(F41)," ",(F41+G41)/2)</f>
        <v xml:space="preserve"> </v>
      </c>
      <c r="K41" s="75" t="str">
        <f>IF(ISBLANK(F41)," ",(G41-F41)^2/36)</f>
        <v xml:space="preserve"> </v>
      </c>
      <c r="L41" s="75" t="str">
        <f t="shared" si="27"/>
        <v xml:space="preserve"> </v>
      </c>
      <c r="M41" s="118" t="s">
        <v>452</v>
      </c>
      <c r="N41" s="178"/>
      <c r="P41" s="172">
        <f t="shared" si="28"/>
        <v>5</v>
      </c>
    </row>
    <row r="42" spans="1:16" ht="16.5" customHeight="1">
      <c r="A42" s="61" t="s">
        <v>244</v>
      </c>
      <c r="B42" s="62" t="s">
        <v>490</v>
      </c>
      <c r="C42" s="63" t="s">
        <v>291</v>
      </c>
      <c r="D42" s="71" t="s">
        <v>67</v>
      </c>
      <c r="E42" s="90"/>
      <c r="F42" s="91"/>
      <c r="G42" s="92"/>
      <c r="H42" s="93"/>
      <c r="I42" s="144"/>
      <c r="J42" s="80" t="str">
        <f>IF(ISBLANK(F42)," ",(F42+G42)/2)</f>
        <v xml:space="preserve"> </v>
      </c>
      <c r="K42" s="78" t="str">
        <f>IF(ISBLANK(F42)," ",SUM(K2:K41))</f>
        <v xml:space="preserve"> </v>
      </c>
      <c r="L42" s="78" t="str">
        <f>IF(ISBLANK(F42)," ",SUM(L2:L41))</f>
        <v xml:space="preserve"> </v>
      </c>
      <c r="M42" s="95"/>
      <c r="N42" s="182"/>
      <c r="P42" s="172">
        <v>1</v>
      </c>
    </row>
    <row r="43" spans="1:16" ht="16.5" customHeight="1">
      <c r="A43" s="134"/>
      <c r="B43" s="131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64"/>
      <c r="P43" s="172">
        <v>0</v>
      </c>
    </row>
    <row r="44" spans="1:16" ht="16.5" customHeight="1">
      <c r="A44" s="46"/>
      <c r="B44" s="128" t="s">
        <v>184</v>
      </c>
      <c r="C44" s="9" t="s">
        <v>185</v>
      </c>
      <c r="D44" s="129" t="s">
        <v>408</v>
      </c>
      <c r="E44" s="99"/>
      <c r="F44" s="100"/>
      <c r="G44" s="101"/>
      <c r="H44" s="82" t="str">
        <f t="shared" ref="H44:H45" si="29">IF(ISBLANK(F44)," ",F44-E44)</f>
        <v xml:space="preserve"> </v>
      </c>
      <c r="I44" s="80" t="str">
        <f t="shared" ref="I44:I45" si="30">IF(ISBLANK(G44)," ",G44-E44)</f>
        <v xml:space="preserve"> </v>
      </c>
      <c r="J44" s="143"/>
      <c r="K44" s="100"/>
      <c r="L44" s="100"/>
      <c r="M44" s="139"/>
      <c r="N44" s="528" t="s">
        <v>409</v>
      </c>
      <c r="P44" s="172">
        <v>2</v>
      </c>
    </row>
    <row r="45" spans="1:16" ht="16.5" customHeight="1">
      <c r="A45" s="56"/>
      <c r="B45" s="67" t="s">
        <v>186</v>
      </c>
      <c r="C45" s="2" t="s">
        <v>187</v>
      </c>
      <c r="D45" s="116" t="s">
        <v>408</v>
      </c>
      <c r="E45" s="82"/>
      <c r="F45" s="75"/>
      <c r="G45" s="83"/>
      <c r="H45" s="82" t="str">
        <f t="shared" si="29"/>
        <v xml:space="preserve"> </v>
      </c>
      <c r="I45" s="80" t="str">
        <f t="shared" si="30"/>
        <v xml:space="preserve"> </v>
      </c>
      <c r="J45" s="80"/>
      <c r="K45" s="75"/>
      <c r="L45" s="75"/>
      <c r="M45" s="118"/>
      <c r="N45" s="527"/>
      <c r="P45" s="172">
        <v>2</v>
      </c>
    </row>
    <row r="46" spans="1:16" ht="16.5" customHeight="1">
      <c r="A46" s="261" t="s">
        <v>571</v>
      </c>
      <c r="B46" s="205" t="s">
        <v>411</v>
      </c>
      <c r="C46" s="212" t="s">
        <v>415</v>
      </c>
      <c r="D46" s="196" t="s">
        <v>408</v>
      </c>
      <c r="E46" s="190"/>
      <c r="F46" s="191"/>
      <c r="G46" s="192"/>
      <c r="H46" s="190"/>
      <c r="I46" s="193"/>
      <c r="J46" s="193"/>
      <c r="K46" s="191"/>
      <c r="L46" s="191"/>
      <c r="M46" s="194"/>
      <c r="N46" s="527"/>
      <c r="P46" s="172">
        <v>0</v>
      </c>
    </row>
    <row r="47" spans="1:16" ht="16.5" customHeight="1">
      <c r="A47" s="261" t="s">
        <v>571</v>
      </c>
      <c r="B47" s="205" t="s">
        <v>412</v>
      </c>
      <c r="C47" s="212" t="s">
        <v>416</v>
      </c>
      <c r="D47" s="196" t="s">
        <v>408</v>
      </c>
      <c r="E47" s="190"/>
      <c r="F47" s="191"/>
      <c r="G47" s="192"/>
      <c r="H47" s="190"/>
      <c r="I47" s="193"/>
      <c r="J47" s="193"/>
      <c r="K47" s="191"/>
      <c r="L47" s="191"/>
      <c r="M47" s="194"/>
      <c r="N47" s="527"/>
      <c r="P47" s="172">
        <v>0</v>
      </c>
    </row>
    <row r="48" spans="1:16" ht="16.5" customHeight="1">
      <c r="A48" s="261" t="s">
        <v>571</v>
      </c>
      <c r="B48" s="205" t="s">
        <v>410</v>
      </c>
      <c r="C48" s="212" t="s">
        <v>417</v>
      </c>
      <c r="D48" s="196"/>
      <c r="E48" s="190"/>
      <c r="F48" s="191"/>
      <c r="G48" s="192"/>
      <c r="H48" s="190"/>
      <c r="I48" s="193"/>
      <c r="J48" s="193"/>
      <c r="K48" s="191"/>
      <c r="L48" s="191"/>
      <c r="M48" s="194"/>
      <c r="N48" s="527"/>
      <c r="P48" s="172">
        <v>0</v>
      </c>
    </row>
    <row r="49" spans="1:16" ht="16.5" customHeight="1">
      <c r="A49" s="261" t="s">
        <v>571</v>
      </c>
      <c r="B49" s="207" t="s">
        <v>413</v>
      </c>
      <c r="C49" s="213" t="s">
        <v>418</v>
      </c>
      <c r="D49" s="189" t="s">
        <v>408</v>
      </c>
      <c r="E49" s="208"/>
      <c r="F49" s="209"/>
      <c r="G49" s="210"/>
      <c r="H49" s="208"/>
      <c r="I49" s="211"/>
      <c r="J49" s="211"/>
      <c r="K49" s="209"/>
      <c r="L49" s="209"/>
      <c r="M49" s="206"/>
      <c r="N49" s="536"/>
      <c r="P49" s="173">
        <v>0</v>
      </c>
    </row>
    <row r="50" spans="1:16" ht="18" customHeight="1">
      <c r="A50" s="132"/>
      <c r="B50" s="33" t="s">
        <v>298</v>
      </c>
      <c r="C50" s="34" t="s">
        <v>6</v>
      </c>
      <c r="D50" s="34" t="s">
        <v>1</v>
      </c>
      <c r="E50" s="34" t="s">
        <v>2</v>
      </c>
      <c r="F50" s="34" t="s">
        <v>3</v>
      </c>
      <c r="G50" s="34" t="s">
        <v>4</v>
      </c>
      <c r="H50" s="34" t="s">
        <v>448</v>
      </c>
      <c r="I50" s="34" t="s">
        <v>449</v>
      </c>
      <c r="J50" s="34" t="s">
        <v>228</v>
      </c>
      <c r="K50" s="34" t="s">
        <v>465</v>
      </c>
      <c r="L50" s="34" t="s">
        <v>466</v>
      </c>
      <c r="M50" s="34" t="s">
        <v>229</v>
      </c>
      <c r="N50" s="35" t="s">
        <v>5</v>
      </c>
      <c r="P50" s="165"/>
    </row>
    <row r="51" spans="1:16" ht="15" customHeight="1">
      <c r="A51" s="261" t="s">
        <v>570</v>
      </c>
      <c r="B51" s="197" t="s">
        <v>303</v>
      </c>
      <c r="C51" s="198"/>
      <c r="D51" s="199" t="s">
        <v>52</v>
      </c>
      <c r="E51" s="200"/>
      <c r="F51" s="201"/>
      <c r="G51" s="202"/>
      <c r="H51" s="200"/>
      <c r="I51" s="203"/>
      <c r="J51" s="203"/>
      <c r="K51" s="201"/>
      <c r="L51" s="201"/>
      <c r="M51" s="202"/>
      <c r="N51" s="204" t="s">
        <v>247</v>
      </c>
      <c r="P51" s="171">
        <v>0</v>
      </c>
    </row>
    <row r="52" spans="1:16" ht="15" customHeight="1">
      <c r="A52" s="261" t="s">
        <v>570</v>
      </c>
      <c r="B52" s="205" t="s">
        <v>304</v>
      </c>
      <c r="C52" s="205"/>
      <c r="D52" s="196" t="s">
        <v>52</v>
      </c>
      <c r="E52" s="190"/>
      <c r="F52" s="191"/>
      <c r="G52" s="192"/>
      <c r="H52" s="190"/>
      <c r="I52" s="193"/>
      <c r="J52" s="193"/>
      <c r="K52" s="191"/>
      <c r="L52" s="191"/>
      <c r="M52" s="194"/>
      <c r="N52" s="195" t="s">
        <v>249</v>
      </c>
      <c r="P52" s="172">
        <v>0</v>
      </c>
    </row>
    <row r="53" spans="1:16" ht="15" customHeight="1">
      <c r="A53" s="261" t="s">
        <v>570</v>
      </c>
      <c r="B53" s="205" t="s">
        <v>305</v>
      </c>
      <c r="C53" s="205"/>
      <c r="D53" s="196" t="s">
        <v>52</v>
      </c>
      <c r="E53" s="190"/>
      <c r="F53" s="191"/>
      <c r="G53" s="192"/>
      <c r="H53" s="190"/>
      <c r="I53" s="193"/>
      <c r="J53" s="193"/>
      <c r="K53" s="191"/>
      <c r="L53" s="191"/>
      <c r="M53" s="194"/>
      <c r="N53" s="195" t="s">
        <v>300</v>
      </c>
      <c r="P53" s="172">
        <v>0</v>
      </c>
    </row>
    <row r="54" spans="1:16" ht="15" customHeight="1">
      <c r="A54" s="261" t="s">
        <v>570</v>
      </c>
      <c r="B54" s="205" t="s">
        <v>306</v>
      </c>
      <c r="C54" s="205"/>
      <c r="D54" s="196" t="s">
        <v>52</v>
      </c>
      <c r="E54" s="190"/>
      <c r="F54" s="191"/>
      <c r="G54" s="192"/>
      <c r="H54" s="190"/>
      <c r="I54" s="193"/>
      <c r="J54" s="193"/>
      <c r="K54" s="191"/>
      <c r="L54" s="191"/>
      <c r="M54" s="194"/>
      <c r="N54" s="195" t="s">
        <v>299</v>
      </c>
      <c r="P54" s="172">
        <v>0</v>
      </c>
    </row>
    <row r="55" spans="1:16" ht="16.5" customHeight="1">
      <c r="A55" s="260"/>
      <c r="B55" s="28" t="s">
        <v>491</v>
      </c>
      <c r="C55" s="38" t="s">
        <v>315</v>
      </c>
      <c r="D55" s="69" t="s">
        <v>52</v>
      </c>
      <c r="E55" s="82"/>
      <c r="F55" s="75"/>
      <c r="G55" s="83"/>
      <c r="H55" s="82" t="str">
        <f t="shared" ref="H55:H56" si="31">IF(ISBLANK(F55)," ",F55-E55)</f>
        <v xml:space="preserve"> </v>
      </c>
      <c r="I55" s="80" t="str">
        <f t="shared" ref="I55:I56" si="32">IF(ISBLANK(G55)," ",G55-E55)</f>
        <v xml:space="preserve"> </v>
      </c>
      <c r="J55" s="80" t="str">
        <f>IF(ISBLANK(E55)," ",SUM(E55:G55)/3)</f>
        <v xml:space="preserve"> </v>
      </c>
      <c r="K55" s="75" t="str">
        <f t="shared" ref="K55:K56" si="33">IF(ISBLANK(F55)," ",(J55^2)/2-(E55*F55+F55*G55+E55*G55)/6)</f>
        <v xml:space="preserve"> </v>
      </c>
      <c r="L55" s="75" t="str">
        <f t="shared" ref="L55:L56" si="34">IF(ISBLANK(F55)," ",H55^2)</f>
        <v xml:space="preserve"> </v>
      </c>
      <c r="M55" s="118" t="s">
        <v>450</v>
      </c>
      <c r="N55" s="178" t="s">
        <v>497</v>
      </c>
      <c r="P55" s="172">
        <f t="shared" ref="P55:P56" si="35">_xlfn.IFS(M55="UNI",3,M55="TRI",4,M55="GAU",5)</f>
        <v>4</v>
      </c>
    </row>
    <row r="56" spans="1:16" ht="16.5" customHeight="1">
      <c r="A56" s="142"/>
      <c r="B56" s="67" t="s">
        <v>141</v>
      </c>
      <c r="C56" s="2" t="s">
        <v>149</v>
      </c>
      <c r="D56" s="8" t="s">
        <v>52</v>
      </c>
      <c r="E56" s="82"/>
      <c r="F56" s="75"/>
      <c r="G56" s="83"/>
      <c r="H56" s="82" t="str">
        <f t="shared" si="31"/>
        <v xml:space="preserve"> </v>
      </c>
      <c r="I56" s="80" t="str">
        <f t="shared" si="32"/>
        <v xml:space="preserve"> </v>
      </c>
      <c r="J56" s="80" t="str">
        <f>IF(ISBLANK(E56)," ",SUM(E56:G56)/3)</f>
        <v xml:space="preserve"> </v>
      </c>
      <c r="K56" s="75" t="str">
        <f t="shared" si="33"/>
        <v xml:space="preserve"> </v>
      </c>
      <c r="L56" s="75" t="str">
        <f t="shared" si="34"/>
        <v xml:space="preserve"> </v>
      </c>
      <c r="M56" s="118" t="s">
        <v>450</v>
      </c>
      <c r="N56" s="178"/>
      <c r="P56" s="172">
        <f t="shared" si="35"/>
        <v>4</v>
      </c>
    </row>
    <row r="57" spans="1:16" ht="16.5" customHeight="1">
      <c r="A57" s="19" t="s">
        <v>234</v>
      </c>
      <c r="B57" s="28" t="s">
        <v>301</v>
      </c>
      <c r="C57" s="38" t="s">
        <v>316</v>
      </c>
      <c r="D57" s="69" t="s">
        <v>253</v>
      </c>
      <c r="E57" s="82"/>
      <c r="F57" s="75"/>
      <c r="G57" s="83"/>
      <c r="H57" s="82"/>
      <c r="I57" s="80"/>
      <c r="J57" s="80" t="str">
        <f>IF(ISBLANK(F57)," ",(F57+G57)/2)</f>
        <v xml:space="preserve"> </v>
      </c>
      <c r="K57" s="75"/>
      <c r="L57" s="75"/>
      <c r="M57" s="83"/>
      <c r="N57" s="178" t="s">
        <v>498</v>
      </c>
      <c r="P57" s="172">
        <v>1</v>
      </c>
    </row>
    <row r="58" spans="1:16" ht="16.5" customHeight="1">
      <c r="A58" s="19"/>
      <c r="B58" s="28" t="s">
        <v>463</v>
      </c>
      <c r="C58" s="38" t="s">
        <v>134</v>
      </c>
      <c r="D58" s="69" t="s">
        <v>127</v>
      </c>
      <c r="E58" s="82"/>
      <c r="F58" s="75"/>
      <c r="G58" s="83"/>
      <c r="H58" s="82" t="str">
        <f t="shared" ref="H58" si="36">IF(ISBLANK(F58)," ",F58-E58)</f>
        <v xml:space="preserve"> </v>
      </c>
      <c r="I58" s="80" t="str">
        <f t="shared" ref="I58" si="37">IF(ISBLANK(G58)," ",G58-E58)</f>
        <v xml:space="preserve"> </v>
      </c>
      <c r="J58" s="80"/>
      <c r="K58" s="75"/>
      <c r="L58" s="75"/>
      <c r="M58" s="83"/>
      <c r="N58" s="178"/>
      <c r="P58" s="172">
        <v>2</v>
      </c>
    </row>
    <row r="59" spans="1:16" ht="16.5" customHeight="1">
      <c r="A59" s="19"/>
      <c r="B59" s="28" t="s">
        <v>463</v>
      </c>
      <c r="C59" s="38" t="s">
        <v>134</v>
      </c>
      <c r="D59" s="69" t="s">
        <v>253</v>
      </c>
      <c r="E59" s="82"/>
      <c r="F59" s="75"/>
      <c r="G59" s="83"/>
      <c r="H59" s="82" t="str">
        <f t="shared" ref="H59" si="38">IF(ISBLANK(F59)," ",F59-E59)</f>
        <v xml:space="preserve"> </v>
      </c>
      <c r="I59" s="80" t="str">
        <f t="shared" ref="I59" si="39">IF(ISBLANK(G59)," ",G59-E59)</f>
        <v xml:space="preserve"> </v>
      </c>
      <c r="J59" s="80" t="str">
        <f>IF(ISBLANK(E59)," ",SUM(E59:G59)/3)</f>
        <v xml:space="preserve"> </v>
      </c>
      <c r="K59" s="75" t="str">
        <f>IF(ISBLANK(F59)," ",(J59^2)/2-(E59*F59+F59*G59+E59*G59)/6)</f>
        <v xml:space="preserve"> </v>
      </c>
      <c r="L59" s="75" t="str">
        <f>IF(ISBLANK(F59)," ",H59^2)</f>
        <v xml:space="preserve"> </v>
      </c>
      <c r="M59" s="118" t="s">
        <v>450</v>
      </c>
      <c r="N59" s="178" t="s">
        <v>502</v>
      </c>
      <c r="P59" s="172">
        <f>_xlfn.IFS(M59="UNI",3,M59="TRI",4,M59="GAU",5)</f>
        <v>4</v>
      </c>
    </row>
    <row r="60" spans="1:16" ht="16.5" customHeight="1">
      <c r="A60" s="19" t="s">
        <v>234</v>
      </c>
      <c r="B60" s="28" t="s">
        <v>302</v>
      </c>
      <c r="C60" s="38" t="s">
        <v>317</v>
      </c>
      <c r="D60" s="69" t="s">
        <v>52</v>
      </c>
      <c r="E60" s="82"/>
      <c r="F60" s="75"/>
      <c r="G60" s="83"/>
      <c r="H60" s="82"/>
      <c r="I60" s="80"/>
      <c r="J60" s="80" t="str">
        <f t="shared" ref="J60:J63" si="40">IF(ISBLANK(F60)," ",(F60+G60)/2)</f>
        <v xml:space="preserve"> </v>
      </c>
      <c r="K60" s="75"/>
      <c r="L60" s="75"/>
      <c r="M60" s="118"/>
      <c r="N60" s="178" t="s">
        <v>499</v>
      </c>
      <c r="P60" s="172">
        <v>1</v>
      </c>
    </row>
    <row r="61" spans="1:16" ht="16.5" customHeight="1">
      <c r="A61" s="19"/>
      <c r="B61" s="28" t="s">
        <v>464</v>
      </c>
      <c r="C61" s="38" t="s">
        <v>135</v>
      </c>
      <c r="D61" s="69" t="s">
        <v>52</v>
      </c>
      <c r="E61" s="82"/>
      <c r="F61" s="75"/>
      <c r="G61" s="83"/>
      <c r="H61" s="82"/>
      <c r="I61" s="80"/>
      <c r="J61" s="80" t="str">
        <f t="shared" si="40"/>
        <v xml:space="preserve"> </v>
      </c>
      <c r="K61" s="75"/>
      <c r="L61" s="75"/>
      <c r="M61" s="118"/>
      <c r="N61" s="178"/>
      <c r="P61" s="172">
        <v>1</v>
      </c>
    </row>
    <row r="62" spans="1:16" ht="16.5" customHeight="1">
      <c r="A62" s="30" t="s">
        <v>234</v>
      </c>
      <c r="B62" s="43" t="s">
        <v>307</v>
      </c>
      <c r="C62" s="44"/>
      <c r="D62" s="72" t="s">
        <v>52</v>
      </c>
      <c r="E62" s="86"/>
      <c r="F62" s="78"/>
      <c r="G62" s="87"/>
      <c r="H62" s="86"/>
      <c r="I62" s="145"/>
      <c r="J62" s="80" t="str">
        <f t="shared" si="40"/>
        <v xml:space="preserve"> </v>
      </c>
      <c r="K62" s="78"/>
      <c r="L62" s="78" t="str">
        <f>IF(ISBLANK(F62)," ",SUM(L51:L61))</f>
        <v xml:space="preserve"> </v>
      </c>
      <c r="M62" s="119"/>
      <c r="N62" s="178"/>
      <c r="P62" s="172">
        <v>1</v>
      </c>
    </row>
    <row r="63" spans="1:16" ht="16.5" customHeight="1">
      <c r="A63" s="26" t="s">
        <v>244</v>
      </c>
      <c r="B63" s="45" t="s">
        <v>308</v>
      </c>
      <c r="C63" s="46" t="s">
        <v>318</v>
      </c>
      <c r="D63" s="69" t="s">
        <v>52</v>
      </c>
      <c r="E63" s="84"/>
      <c r="F63" s="77"/>
      <c r="G63" s="85"/>
      <c r="H63" s="82"/>
      <c r="I63" s="80"/>
      <c r="J63" s="80" t="str">
        <f t="shared" si="40"/>
        <v xml:space="preserve"> </v>
      </c>
      <c r="K63" s="75"/>
      <c r="L63" s="75"/>
      <c r="M63" s="118"/>
      <c r="N63" s="526" t="s">
        <v>533</v>
      </c>
      <c r="P63" s="173">
        <v>1</v>
      </c>
    </row>
    <row r="64" spans="1:16" ht="16.5" customHeight="1">
      <c r="A64" s="224" t="s">
        <v>230</v>
      </c>
      <c r="B64" s="234" t="s">
        <v>468</v>
      </c>
      <c r="C64" s="234"/>
      <c r="D64" s="227" t="s">
        <v>52</v>
      </c>
      <c r="E64" s="228" t="str">
        <f>IF(ISBLANK(F63)," ",J63-3*SQRT(L64))</f>
        <v xml:space="preserve"> </v>
      </c>
      <c r="F64" s="235"/>
      <c r="G64" s="236"/>
      <c r="H64" s="237"/>
      <c r="I64" s="238"/>
      <c r="J64" s="238"/>
      <c r="K64" s="239"/>
      <c r="L64" s="229" t="str">
        <f>IF(ISBLANK(F63)," ",K62+$K$42)</f>
        <v xml:space="preserve"> </v>
      </c>
      <c r="M64" s="157" t="s">
        <v>467</v>
      </c>
      <c r="N64" s="527"/>
      <c r="P64" s="165"/>
    </row>
    <row r="65" spans="1:16" ht="16.5" customHeight="1">
      <c r="A65" s="240" t="s">
        <v>230</v>
      </c>
      <c r="B65" s="241" t="s">
        <v>258</v>
      </c>
      <c r="C65" s="241"/>
      <c r="D65" s="242" t="s">
        <v>52</v>
      </c>
      <c r="E65" s="228" t="str">
        <f>IF(ISBLANK(F63)," ",E63-SQRT(L65))</f>
        <v xml:space="preserve"> </v>
      </c>
      <c r="F65" s="243"/>
      <c r="G65" s="244"/>
      <c r="H65" s="245"/>
      <c r="I65" s="246"/>
      <c r="J65" s="246"/>
      <c r="K65" s="247"/>
      <c r="L65" s="229" t="str">
        <f>IF(ISBLANK(F63)," ",L62+$L$42)</f>
        <v xml:space="preserve"> </v>
      </c>
      <c r="M65" s="157" t="s">
        <v>453</v>
      </c>
      <c r="N65" s="527"/>
      <c r="P65" s="165"/>
    </row>
    <row r="66" spans="1:16" ht="18" customHeight="1">
      <c r="A66" s="132"/>
      <c r="B66" s="33" t="s">
        <v>309</v>
      </c>
      <c r="C66" s="34" t="s">
        <v>6</v>
      </c>
      <c r="D66" s="34" t="s">
        <v>1</v>
      </c>
      <c r="E66" s="34" t="s">
        <v>2</v>
      </c>
      <c r="F66" s="34" t="s">
        <v>3</v>
      </c>
      <c r="G66" s="34" t="s">
        <v>4</v>
      </c>
      <c r="H66" s="34" t="s">
        <v>448</v>
      </c>
      <c r="I66" s="34" t="s">
        <v>449</v>
      </c>
      <c r="J66" s="34" t="s">
        <v>228</v>
      </c>
      <c r="K66" s="34" t="s">
        <v>465</v>
      </c>
      <c r="L66" s="34" t="s">
        <v>466</v>
      </c>
      <c r="M66" s="34" t="s">
        <v>229</v>
      </c>
      <c r="N66" s="35" t="s">
        <v>5</v>
      </c>
      <c r="P66" s="165"/>
    </row>
    <row r="67" spans="1:16" ht="15" customHeight="1">
      <c r="A67" s="261" t="s">
        <v>570</v>
      </c>
      <c r="B67" s="197" t="s">
        <v>319</v>
      </c>
      <c r="C67" s="198"/>
      <c r="D67" s="199" t="s">
        <v>52</v>
      </c>
      <c r="E67" s="200"/>
      <c r="F67" s="201"/>
      <c r="G67" s="202"/>
      <c r="H67" s="200"/>
      <c r="I67" s="203"/>
      <c r="J67" s="203"/>
      <c r="K67" s="201"/>
      <c r="L67" s="201"/>
      <c r="M67" s="202"/>
      <c r="N67" s="204" t="s">
        <v>260</v>
      </c>
      <c r="P67" s="171">
        <v>0</v>
      </c>
    </row>
    <row r="68" spans="1:16" ht="15" customHeight="1">
      <c r="A68" s="261" t="s">
        <v>570</v>
      </c>
      <c r="B68" s="205" t="s">
        <v>320</v>
      </c>
      <c r="C68" s="205"/>
      <c r="D68" s="196" t="s">
        <v>52</v>
      </c>
      <c r="E68" s="190"/>
      <c r="F68" s="191"/>
      <c r="G68" s="192"/>
      <c r="H68" s="190"/>
      <c r="I68" s="193"/>
      <c r="J68" s="193"/>
      <c r="K68" s="191"/>
      <c r="L68" s="191"/>
      <c r="M68" s="194"/>
      <c r="N68" s="195" t="s">
        <v>249</v>
      </c>
      <c r="P68" s="172">
        <v>0</v>
      </c>
    </row>
    <row r="69" spans="1:16" ht="15" customHeight="1">
      <c r="A69" s="261" t="s">
        <v>570</v>
      </c>
      <c r="B69" s="205" t="s">
        <v>321</v>
      </c>
      <c r="C69" s="205"/>
      <c r="D69" s="196" t="s">
        <v>52</v>
      </c>
      <c r="E69" s="190"/>
      <c r="F69" s="191"/>
      <c r="G69" s="192"/>
      <c r="H69" s="190"/>
      <c r="I69" s="193"/>
      <c r="J69" s="193"/>
      <c r="K69" s="191"/>
      <c r="L69" s="191"/>
      <c r="M69" s="194"/>
      <c r="N69" s="195" t="s">
        <v>300</v>
      </c>
      <c r="P69" s="172">
        <v>0</v>
      </c>
    </row>
    <row r="70" spans="1:16" ht="15" customHeight="1">
      <c r="A70" s="261" t="s">
        <v>570</v>
      </c>
      <c r="B70" s="205" t="s">
        <v>322</v>
      </c>
      <c r="C70" s="205"/>
      <c r="D70" s="196" t="s">
        <v>52</v>
      </c>
      <c r="E70" s="190"/>
      <c r="F70" s="191"/>
      <c r="G70" s="192"/>
      <c r="H70" s="190"/>
      <c r="I70" s="193"/>
      <c r="J70" s="193"/>
      <c r="K70" s="191"/>
      <c r="L70" s="191"/>
      <c r="M70" s="194"/>
      <c r="N70" s="195" t="s">
        <v>299</v>
      </c>
      <c r="P70" s="172">
        <v>0</v>
      </c>
    </row>
    <row r="71" spans="1:16" ht="16.5" customHeight="1">
      <c r="A71" s="260"/>
      <c r="B71" s="28" t="s">
        <v>503</v>
      </c>
      <c r="C71" s="38" t="s">
        <v>323</v>
      </c>
      <c r="D71" s="69" t="s">
        <v>52</v>
      </c>
      <c r="E71" s="82"/>
      <c r="F71" s="75"/>
      <c r="G71" s="83"/>
      <c r="H71" s="82" t="str">
        <f t="shared" ref="H71:H72" si="41">IF(ISBLANK(F71)," ",F71-E71)</f>
        <v xml:space="preserve"> </v>
      </c>
      <c r="I71" s="80" t="str">
        <f t="shared" ref="I71:I72" si="42">IF(ISBLANK(G71)," ",G71-E71)</f>
        <v xml:space="preserve"> </v>
      </c>
      <c r="J71" s="80" t="str">
        <f>IF(ISBLANK(E71)," ",SUM(E71:G71)/3)</f>
        <v xml:space="preserve"> </v>
      </c>
      <c r="K71" s="75" t="str">
        <f t="shared" ref="K71:K72" si="43">IF(ISBLANK(F71)," ",(J71^2)/2-(E71*F71+F71*G71+E71*G71)/6)</f>
        <v xml:space="preserve"> </v>
      </c>
      <c r="L71" s="75" t="str">
        <f t="shared" ref="L71:L72" si="44">IF(ISBLANK(F71)," ",H71^2)</f>
        <v xml:space="preserve"> </v>
      </c>
      <c r="M71" s="118" t="s">
        <v>450</v>
      </c>
      <c r="N71" s="178" t="s">
        <v>497</v>
      </c>
      <c r="P71" s="172">
        <f t="shared" ref="P71:P72" si="45">_xlfn.IFS(M71="UNI",3,M71="TRI",4,M71="GAU",5)</f>
        <v>4</v>
      </c>
    </row>
    <row r="72" spans="1:16" ht="16.5" customHeight="1">
      <c r="A72" s="142"/>
      <c r="B72" s="114" t="s">
        <v>445</v>
      </c>
      <c r="C72" s="2" t="s">
        <v>150</v>
      </c>
      <c r="D72" s="8" t="s">
        <v>52</v>
      </c>
      <c r="E72" s="82"/>
      <c r="F72" s="75"/>
      <c r="G72" s="83"/>
      <c r="H72" s="82" t="str">
        <f t="shared" si="41"/>
        <v xml:space="preserve"> </v>
      </c>
      <c r="I72" s="80" t="str">
        <f t="shared" si="42"/>
        <v xml:space="preserve"> </v>
      </c>
      <c r="J72" s="80" t="str">
        <f>IF(ISBLANK(E72)," ",SUM(E72:G72)/3)</f>
        <v xml:space="preserve"> </v>
      </c>
      <c r="K72" s="75" t="str">
        <f t="shared" si="43"/>
        <v xml:space="preserve"> </v>
      </c>
      <c r="L72" s="75" t="str">
        <f t="shared" si="44"/>
        <v xml:space="preserve"> </v>
      </c>
      <c r="M72" s="118" t="s">
        <v>450</v>
      </c>
      <c r="N72" s="178"/>
      <c r="P72" s="172">
        <f t="shared" si="45"/>
        <v>4</v>
      </c>
    </row>
    <row r="73" spans="1:16" ht="16.5" customHeight="1">
      <c r="A73" s="19" t="s">
        <v>234</v>
      </c>
      <c r="B73" s="28" t="s">
        <v>324</v>
      </c>
      <c r="C73" s="38" t="s">
        <v>325</v>
      </c>
      <c r="D73" s="69" t="s">
        <v>253</v>
      </c>
      <c r="E73" s="82"/>
      <c r="F73" s="75"/>
      <c r="G73" s="83"/>
      <c r="H73" s="82"/>
      <c r="I73" s="80"/>
      <c r="J73" s="80" t="str">
        <f>IF(ISBLANK(F73)," ",(F73+G73)/2)</f>
        <v xml:space="preserve"> </v>
      </c>
      <c r="K73" s="75"/>
      <c r="L73" s="75"/>
      <c r="M73" s="118"/>
      <c r="N73" s="178" t="s">
        <v>506</v>
      </c>
      <c r="P73" s="172">
        <v>1</v>
      </c>
    </row>
    <row r="74" spans="1:16" ht="16.5" customHeight="1">
      <c r="A74" s="19"/>
      <c r="B74" s="28" t="s">
        <v>326</v>
      </c>
      <c r="C74" s="38" t="s">
        <v>123</v>
      </c>
      <c r="D74" s="69" t="s">
        <v>121</v>
      </c>
      <c r="E74" s="174"/>
      <c r="F74" s="175"/>
      <c r="G74" s="176"/>
      <c r="H74" s="174"/>
      <c r="I74" s="177"/>
      <c r="J74" s="177"/>
      <c r="K74" s="175"/>
      <c r="L74" s="175"/>
      <c r="M74" s="118"/>
      <c r="N74" s="178"/>
      <c r="P74" s="172">
        <v>0</v>
      </c>
    </row>
    <row r="75" spans="1:16" ht="16.5" customHeight="1">
      <c r="A75" s="19"/>
      <c r="B75" s="28" t="s">
        <v>326</v>
      </c>
      <c r="C75" s="38" t="s">
        <v>123</v>
      </c>
      <c r="D75" s="69" t="s">
        <v>253</v>
      </c>
      <c r="E75" s="82"/>
      <c r="F75" s="75"/>
      <c r="G75" s="83"/>
      <c r="H75" s="82"/>
      <c r="I75" s="80"/>
      <c r="J75" s="80"/>
      <c r="K75" s="75"/>
      <c r="L75" s="75"/>
      <c r="M75" s="118"/>
      <c r="N75" s="178" t="s">
        <v>507</v>
      </c>
      <c r="P75" s="172">
        <v>0</v>
      </c>
    </row>
    <row r="76" spans="1:16" ht="16.5" customHeight="1">
      <c r="A76" s="19" t="s">
        <v>234</v>
      </c>
      <c r="B76" s="28" t="s">
        <v>327</v>
      </c>
      <c r="C76" s="38" t="s">
        <v>328</v>
      </c>
      <c r="D76" s="69" t="s">
        <v>52</v>
      </c>
      <c r="E76" s="82"/>
      <c r="F76" s="75"/>
      <c r="G76" s="83"/>
      <c r="H76" s="82"/>
      <c r="I76" s="80"/>
      <c r="J76" s="80" t="str">
        <f t="shared" ref="J76:J79" si="46">IF(ISBLANK(F76)," ",(F76+G76)/2)</f>
        <v xml:space="preserve"> </v>
      </c>
      <c r="K76" s="75"/>
      <c r="L76" s="75"/>
      <c r="M76" s="118"/>
      <c r="N76" s="178" t="s">
        <v>499</v>
      </c>
      <c r="P76" s="172">
        <v>1</v>
      </c>
    </row>
    <row r="77" spans="1:16" ht="16.5" customHeight="1">
      <c r="A77" s="112"/>
      <c r="B77" s="67" t="s">
        <v>398</v>
      </c>
      <c r="C77" s="38" t="s">
        <v>136</v>
      </c>
      <c r="D77" s="69" t="s">
        <v>52</v>
      </c>
      <c r="E77" s="82"/>
      <c r="F77" s="75"/>
      <c r="G77" s="83"/>
      <c r="H77" s="82"/>
      <c r="I77" s="80"/>
      <c r="J77" s="80" t="str">
        <f t="shared" si="46"/>
        <v xml:space="preserve"> </v>
      </c>
      <c r="K77" s="75"/>
      <c r="L77" s="75"/>
      <c r="M77" s="118"/>
      <c r="N77" s="178"/>
      <c r="P77" s="172">
        <v>1</v>
      </c>
    </row>
    <row r="78" spans="1:16" ht="16.5" customHeight="1">
      <c r="A78" s="30" t="s">
        <v>234</v>
      </c>
      <c r="B78" s="43" t="s">
        <v>329</v>
      </c>
      <c r="C78" s="44"/>
      <c r="D78" s="72" t="s">
        <v>52</v>
      </c>
      <c r="E78" s="86"/>
      <c r="F78" s="78"/>
      <c r="G78" s="87"/>
      <c r="H78" s="86"/>
      <c r="I78" s="145"/>
      <c r="J78" s="80" t="str">
        <f t="shared" si="46"/>
        <v xml:space="preserve"> </v>
      </c>
      <c r="K78" s="78" t="str">
        <f>IF(ISBLANK(F78)," ",SUM(K67:K77))</f>
        <v xml:space="preserve"> </v>
      </c>
      <c r="L78" s="78" t="str">
        <f>IF(ISBLANK(F78)," ",SUM(L67:L77))</f>
        <v xml:space="preserve"> </v>
      </c>
      <c r="M78" s="119"/>
      <c r="N78" s="178"/>
      <c r="P78" s="172">
        <v>1</v>
      </c>
    </row>
    <row r="79" spans="1:16" ht="16.5" customHeight="1">
      <c r="A79" s="26" t="s">
        <v>244</v>
      </c>
      <c r="B79" s="45" t="s">
        <v>330</v>
      </c>
      <c r="C79" s="46" t="s">
        <v>331</v>
      </c>
      <c r="D79" s="69" t="s">
        <v>52</v>
      </c>
      <c r="E79" s="84"/>
      <c r="F79" s="77"/>
      <c r="G79" s="85"/>
      <c r="H79" s="82"/>
      <c r="I79" s="80"/>
      <c r="J79" s="80" t="str">
        <f t="shared" si="46"/>
        <v xml:space="preserve"> </v>
      </c>
      <c r="K79" s="75"/>
      <c r="L79" s="75"/>
      <c r="M79" s="118"/>
      <c r="N79" s="526" t="s">
        <v>533</v>
      </c>
      <c r="P79" s="173">
        <v>1</v>
      </c>
    </row>
    <row r="80" spans="1:16" ht="16.5" customHeight="1">
      <c r="A80" s="224" t="s">
        <v>230</v>
      </c>
      <c r="B80" s="234" t="s">
        <v>468</v>
      </c>
      <c r="C80" s="234"/>
      <c r="D80" s="227" t="s">
        <v>52</v>
      </c>
      <c r="E80" s="228" t="str">
        <f>IF(ISBLANK(F79)," ",J79-3*SQRT(L80))</f>
        <v xml:space="preserve"> </v>
      </c>
      <c r="F80" s="235"/>
      <c r="G80" s="236"/>
      <c r="H80" s="237"/>
      <c r="I80" s="238"/>
      <c r="J80" s="238"/>
      <c r="K80" s="239"/>
      <c r="L80" s="229" t="str">
        <f>IF(ISBLANK(F79)," ",K78+$K$42)</f>
        <v xml:space="preserve"> </v>
      </c>
      <c r="M80" s="157" t="s">
        <v>467</v>
      </c>
      <c r="N80" s="527"/>
      <c r="P80" s="165"/>
    </row>
    <row r="81" spans="1:16" ht="16.5" customHeight="1">
      <c r="A81" s="240" t="s">
        <v>230</v>
      </c>
      <c r="B81" s="241" t="s">
        <v>258</v>
      </c>
      <c r="C81" s="241"/>
      <c r="D81" s="242" t="s">
        <v>52</v>
      </c>
      <c r="E81" s="228" t="str">
        <f>IF(ISBLANK(F79)," ",E79-SQRT(L81))</f>
        <v xml:space="preserve"> </v>
      </c>
      <c r="F81" s="243"/>
      <c r="G81" s="244"/>
      <c r="H81" s="245"/>
      <c r="I81" s="246"/>
      <c r="J81" s="246"/>
      <c r="K81" s="247"/>
      <c r="L81" s="229" t="str">
        <f>IF(ISBLANK(F79)," ",L78+$L$42)</f>
        <v xml:space="preserve"> </v>
      </c>
      <c r="M81" s="157" t="s">
        <v>453</v>
      </c>
      <c r="N81" s="527"/>
      <c r="P81" s="165"/>
    </row>
    <row r="82" spans="1:16" ht="18" customHeight="1">
      <c r="A82" s="132"/>
      <c r="B82" s="33" t="s">
        <v>349</v>
      </c>
      <c r="C82" s="34" t="s">
        <v>6</v>
      </c>
      <c r="D82" s="34" t="s">
        <v>1</v>
      </c>
      <c r="E82" s="34" t="s">
        <v>2</v>
      </c>
      <c r="F82" s="34" t="s">
        <v>3</v>
      </c>
      <c r="G82" s="34" t="s">
        <v>4</v>
      </c>
      <c r="H82" s="34" t="s">
        <v>448</v>
      </c>
      <c r="I82" s="34" t="s">
        <v>449</v>
      </c>
      <c r="J82" s="34" t="s">
        <v>228</v>
      </c>
      <c r="K82" s="34" t="s">
        <v>465</v>
      </c>
      <c r="L82" s="34" t="s">
        <v>466</v>
      </c>
      <c r="M82" s="34" t="s">
        <v>229</v>
      </c>
      <c r="N82" s="35" t="s">
        <v>5</v>
      </c>
      <c r="P82" s="165"/>
    </row>
    <row r="83" spans="1:16" ht="15" customHeight="1">
      <c r="A83" s="261" t="s">
        <v>570</v>
      </c>
      <c r="B83" s="197" t="s">
        <v>343</v>
      </c>
      <c r="C83" s="198"/>
      <c r="D83" s="199" t="s">
        <v>52</v>
      </c>
      <c r="E83" s="200"/>
      <c r="F83" s="201"/>
      <c r="G83" s="202"/>
      <c r="H83" s="200"/>
      <c r="I83" s="203"/>
      <c r="J83" s="203"/>
      <c r="K83" s="201"/>
      <c r="L83" s="201"/>
      <c r="M83" s="202"/>
      <c r="N83" s="204" t="s">
        <v>260</v>
      </c>
      <c r="P83" s="171">
        <v>0</v>
      </c>
    </row>
    <row r="84" spans="1:16" ht="15" customHeight="1">
      <c r="A84" s="261" t="s">
        <v>570</v>
      </c>
      <c r="B84" s="205" t="s">
        <v>540</v>
      </c>
      <c r="C84" s="205"/>
      <c r="D84" s="196" t="s">
        <v>52</v>
      </c>
      <c r="E84" s="190"/>
      <c r="F84" s="191"/>
      <c r="G84" s="192"/>
      <c r="H84" s="190"/>
      <c r="I84" s="193"/>
      <c r="J84" s="193"/>
      <c r="K84" s="191"/>
      <c r="L84" s="191"/>
      <c r="M84" s="194"/>
      <c r="N84" s="195" t="s">
        <v>541</v>
      </c>
      <c r="P84" s="172">
        <v>0</v>
      </c>
    </row>
    <row r="85" spans="1:16" ht="15" customHeight="1">
      <c r="A85" s="261" t="s">
        <v>570</v>
      </c>
      <c r="B85" s="205" t="s">
        <v>344</v>
      </c>
      <c r="C85" s="205"/>
      <c r="D85" s="196" t="s">
        <v>52</v>
      </c>
      <c r="E85" s="190"/>
      <c r="F85" s="191"/>
      <c r="G85" s="192"/>
      <c r="H85" s="190"/>
      <c r="I85" s="193"/>
      <c r="J85" s="193"/>
      <c r="K85" s="191"/>
      <c r="L85" s="191"/>
      <c r="M85" s="194"/>
      <c r="N85" s="195" t="s">
        <v>300</v>
      </c>
      <c r="P85" s="172">
        <v>0</v>
      </c>
    </row>
    <row r="86" spans="1:16" ht="15" customHeight="1">
      <c r="A86" s="261" t="s">
        <v>570</v>
      </c>
      <c r="B86" s="205" t="s">
        <v>345</v>
      </c>
      <c r="C86" s="205"/>
      <c r="D86" s="196" t="s">
        <v>52</v>
      </c>
      <c r="E86" s="190"/>
      <c r="F86" s="191"/>
      <c r="G86" s="192"/>
      <c r="H86" s="190"/>
      <c r="I86" s="193"/>
      <c r="J86" s="193"/>
      <c r="K86" s="191"/>
      <c r="L86" s="191"/>
      <c r="M86" s="194"/>
      <c r="N86" s="195" t="s">
        <v>299</v>
      </c>
      <c r="P86" s="172">
        <v>0</v>
      </c>
    </row>
    <row r="87" spans="1:16" ht="16.5" customHeight="1">
      <c r="A87" s="260"/>
      <c r="B87" s="28" t="s">
        <v>504</v>
      </c>
      <c r="C87" s="29" t="s">
        <v>173</v>
      </c>
      <c r="D87" s="69" t="s">
        <v>52</v>
      </c>
      <c r="E87" s="82"/>
      <c r="F87" s="75"/>
      <c r="G87" s="83"/>
      <c r="H87" s="82" t="str">
        <f t="shared" ref="H87:H88" si="47">IF(ISBLANK(F87)," ",F87-E87)</f>
        <v xml:space="preserve"> </v>
      </c>
      <c r="I87" s="80" t="str">
        <f t="shared" ref="I87:I88" si="48">IF(ISBLANK(G87)," ",G87-E87)</f>
        <v xml:space="preserve"> </v>
      </c>
      <c r="J87" s="80" t="str">
        <f>IF(ISBLANK(E87)," ",SUM(E87:G87)/3)</f>
        <v xml:space="preserve"> </v>
      </c>
      <c r="K87" s="75" t="str">
        <f t="shared" ref="K87:K88" si="49">IF(ISBLANK(F87)," ",(J87^2)/2-(E87*F87+F87*G87+E87*G87)/6)</f>
        <v xml:space="preserve"> </v>
      </c>
      <c r="L87" s="75" t="str">
        <f t="shared" ref="L87:L88" si="50">IF(ISBLANK(F87)," ",H87^2)</f>
        <v xml:space="preserve"> </v>
      </c>
      <c r="M87" s="118" t="s">
        <v>450</v>
      </c>
      <c r="N87" s="178" t="s">
        <v>497</v>
      </c>
      <c r="P87" s="172">
        <f t="shared" ref="P87:P88" si="51">_xlfn.IFS(M87="UNI",3,M87="TRI",4,M87="GAU",5)</f>
        <v>4</v>
      </c>
    </row>
    <row r="88" spans="1:16" ht="16.5" customHeight="1">
      <c r="A88" s="142"/>
      <c r="B88" s="67" t="s">
        <v>539</v>
      </c>
      <c r="C88" s="10" t="s">
        <v>151</v>
      </c>
      <c r="D88" s="11" t="s">
        <v>52</v>
      </c>
      <c r="E88" s="82"/>
      <c r="F88" s="75"/>
      <c r="G88" s="83"/>
      <c r="H88" s="82" t="str">
        <f t="shared" si="47"/>
        <v xml:space="preserve"> </v>
      </c>
      <c r="I88" s="80" t="str">
        <f t="shared" si="48"/>
        <v xml:space="preserve"> </v>
      </c>
      <c r="J88" s="80" t="str">
        <f>IF(ISBLANK(E88)," ",SUM(E88:G88)/3)</f>
        <v xml:space="preserve"> </v>
      </c>
      <c r="K88" s="75" t="str">
        <f t="shared" si="49"/>
        <v xml:space="preserve"> </v>
      </c>
      <c r="L88" s="75" t="str">
        <f t="shared" si="50"/>
        <v xml:space="preserve"> </v>
      </c>
      <c r="M88" s="118" t="s">
        <v>450</v>
      </c>
      <c r="N88" s="178"/>
      <c r="P88" s="172">
        <f t="shared" si="51"/>
        <v>4</v>
      </c>
    </row>
    <row r="89" spans="1:16" ht="16.5" customHeight="1">
      <c r="A89" s="19" t="s">
        <v>234</v>
      </c>
      <c r="B89" s="28" t="s">
        <v>346</v>
      </c>
      <c r="C89" s="38" t="s">
        <v>274</v>
      </c>
      <c r="D89" s="69" t="s">
        <v>253</v>
      </c>
      <c r="E89" s="82"/>
      <c r="F89" s="75"/>
      <c r="G89" s="83"/>
      <c r="H89" s="82"/>
      <c r="I89" s="80"/>
      <c r="J89" s="80" t="str">
        <f>IF(ISBLANK(F89)," ",(F89+G89)/2)</f>
        <v xml:space="preserve"> </v>
      </c>
      <c r="K89" s="75"/>
      <c r="L89" s="75"/>
      <c r="M89" s="83"/>
      <c r="N89" s="178" t="s">
        <v>498</v>
      </c>
      <c r="P89" s="172">
        <v>1</v>
      </c>
    </row>
    <row r="90" spans="1:16" ht="15" customHeight="1">
      <c r="A90" s="19"/>
      <c r="B90" s="28" t="s">
        <v>332</v>
      </c>
      <c r="C90" s="38" t="s">
        <v>139</v>
      </c>
      <c r="D90" s="163" t="s">
        <v>127</v>
      </c>
      <c r="E90" s="82"/>
      <c r="F90" s="75"/>
      <c r="G90" s="83"/>
      <c r="H90" s="82" t="str">
        <f t="shared" ref="H90" si="52">IF(ISBLANK(F90)," ",F90-E90)</f>
        <v xml:space="preserve"> </v>
      </c>
      <c r="I90" s="80" t="str">
        <f t="shared" ref="I90" si="53">IF(ISBLANK(G90)," ",G90-E90)</f>
        <v xml:space="preserve"> </v>
      </c>
      <c r="J90" s="80"/>
      <c r="K90" s="75"/>
      <c r="L90" s="75"/>
      <c r="M90" s="83"/>
      <c r="N90" s="178"/>
      <c r="P90" s="172">
        <v>2</v>
      </c>
    </row>
    <row r="91" spans="1:16" ht="16.5" customHeight="1">
      <c r="A91" s="19"/>
      <c r="B91" s="28" t="s">
        <v>332</v>
      </c>
      <c r="C91" s="38" t="s">
        <v>139</v>
      </c>
      <c r="D91" s="69" t="s">
        <v>253</v>
      </c>
      <c r="E91" s="82"/>
      <c r="F91" s="75"/>
      <c r="G91" s="83"/>
      <c r="H91" s="82" t="str">
        <f t="shared" ref="H91" si="54">IF(ISBLANK(F91)," ",F91-E91)</f>
        <v xml:space="preserve"> </v>
      </c>
      <c r="I91" s="80" t="str">
        <f t="shared" ref="I91" si="55">IF(ISBLANK(G91)," ",G91-E91)</f>
        <v xml:space="preserve"> </v>
      </c>
      <c r="J91" s="80" t="str">
        <f>IF(ISBLANK(E91)," ",SUM(E91:G91)/3)</f>
        <v xml:space="preserve"> </v>
      </c>
      <c r="K91" s="75" t="str">
        <f>IF(ISBLANK(F91)," ",(J91^2)/2-(E91*F91+F91*G91+E91*G91)/6)</f>
        <v xml:space="preserve"> </v>
      </c>
      <c r="L91" s="75" t="str">
        <f>IF(ISBLANK(F91)," ",H91^2)</f>
        <v xml:space="preserve"> </v>
      </c>
      <c r="M91" s="118" t="s">
        <v>450</v>
      </c>
      <c r="N91" s="178" t="s">
        <v>502</v>
      </c>
      <c r="P91" s="172">
        <f>_xlfn.IFS(M91="UNI",3,M91="TRI",4,M91="GAU",5)</f>
        <v>4</v>
      </c>
    </row>
    <row r="92" spans="1:16" ht="16.5" customHeight="1">
      <c r="A92" s="19" t="s">
        <v>234</v>
      </c>
      <c r="B92" s="52" t="s">
        <v>347</v>
      </c>
      <c r="C92" s="29" t="s">
        <v>312</v>
      </c>
      <c r="D92" s="69" t="s">
        <v>52</v>
      </c>
      <c r="E92" s="82"/>
      <c r="F92" s="75"/>
      <c r="G92" s="83"/>
      <c r="H92" s="82"/>
      <c r="I92" s="80"/>
      <c r="J92" s="80" t="str">
        <f t="shared" ref="J92:J95" si="56">IF(ISBLANK(F92)," ",(F92+G92)/2)</f>
        <v xml:space="preserve"> </v>
      </c>
      <c r="K92" s="75"/>
      <c r="L92" s="75"/>
      <c r="M92" s="118"/>
      <c r="N92" s="178" t="s">
        <v>508</v>
      </c>
      <c r="P92" s="172">
        <v>1</v>
      </c>
    </row>
    <row r="93" spans="1:16" ht="16.5" customHeight="1">
      <c r="A93" s="39"/>
      <c r="B93" s="28" t="s">
        <v>348</v>
      </c>
      <c r="C93" s="25" t="s">
        <v>154</v>
      </c>
      <c r="D93" s="69" t="s">
        <v>52</v>
      </c>
      <c r="E93" s="82"/>
      <c r="F93" s="75"/>
      <c r="G93" s="83"/>
      <c r="H93" s="82"/>
      <c r="I93" s="80"/>
      <c r="J93" s="80" t="str">
        <f t="shared" si="56"/>
        <v xml:space="preserve"> </v>
      </c>
      <c r="K93" s="75"/>
      <c r="L93" s="75"/>
      <c r="M93" s="118"/>
      <c r="N93" s="178"/>
      <c r="P93" s="172">
        <v>1</v>
      </c>
    </row>
    <row r="94" spans="1:16" ht="16.5" customHeight="1">
      <c r="A94" s="30" t="s">
        <v>234</v>
      </c>
      <c r="B94" s="43" t="s">
        <v>431</v>
      </c>
      <c r="C94" s="44"/>
      <c r="D94" s="72" t="s">
        <v>52</v>
      </c>
      <c r="E94" s="86"/>
      <c r="F94" s="78"/>
      <c r="G94" s="87"/>
      <c r="H94" s="82"/>
      <c r="I94" s="80"/>
      <c r="J94" s="80" t="str">
        <f t="shared" si="56"/>
        <v xml:space="preserve"> </v>
      </c>
      <c r="K94" s="78" t="str">
        <f>IF(ISBLANK(F94)," ",SUM(K83:K93))</f>
        <v xml:space="preserve"> </v>
      </c>
      <c r="L94" s="78" t="str">
        <f>IF(ISBLANK(F94)," ",SUM(L83:L93))</f>
        <v xml:space="preserve"> </v>
      </c>
      <c r="M94" s="118"/>
      <c r="N94" s="178"/>
      <c r="P94" s="172">
        <v>1</v>
      </c>
    </row>
    <row r="95" spans="1:16" ht="16.5" customHeight="1">
      <c r="A95" s="26" t="s">
        <v>244</v>
      </c>
      <c r="B95" s="45" t="s">
        <v>353</v>
      </c>
      <c r="C95" s="46" t="s">
        <v>333</v>
      </c>
      <c r="D95" s="69" t="s">
        <v>52</v>
      </c>
      <c r="E95" s="84"/>
      <c r="F95" s="77"/>
      <c r="G95" s="85"/>
      <c r="H95" s="82"/>
      <c r="I95" s="80"/>
      <c r="J95" s="80" t="str">
        <f t="shared" si="56"/>
        <v xml:space="preserve"> </v>
      </c>
      <c r="K95" s="75"/>
      <c r="L95" s="75"/>
      <c r="M95" s="118"/>
      <c r="N95" s="526" t="s">
        <v>533</v>
      </c>
      <c r="P95" s="173">
        <v>1</v>
      </c>
    </row>
    <row r="96" spans="1:16" ht="16.5" customHeight="1">
      <c r="A96" s="224" t="s">
        <v>230</v>
      </c>
      <c r="B96" s="234" t="s">
        <v>468</v>
      </c>
      <c r="C96" s="234"/>
      <c r="D96" s="227" t="s">
        <v>52</v>
      </c>
      <c r="E96" s="228" t="str">
        <f>IF(ISBLANK(F95)," ",J95-3*SQRT(L96))</f>
        <v xml:space="preserve"> </v>
      </c>
      <c r="F96" s="235"/>
      <c r="G96" s="236"/>
      <c r="H96" s="237"/>
      <c r="I96" s="238"/>
      <c r="J96" s="238"/>
      <c r="K96" s="239"/>
      <c r="L96" s="229" t="str">
        <f>IF(ISBLANK(F95)," ",K94+$K$42)</f>
        <v xml:space="preserve"> </v>
      </c>
      <c r="M96" s="157" t="s">
        <v>467</v>
      </c>
      <c r="N96" s="527"/>
      <c r="P96" s="165"/>
    </row>
    <row r="97" spans="1:16" ht="16.5" customHeight="1">
      <c r="A97" s="240" t="s">
        <v>230</v>
      </c>
      <c r="B97" s="241" t="s">
        <v>258</v>
      </c>
      <c r="C97" s="248"/>
      <c r="D97" s="242" t="s">
        <v>52</v>
      </c>
      <c r="E97" s="228" t="str">
        <f>IF(ISBLANK(F95)," ",E95-SQRT(L97))</f>
        <v xml:space="preserve"> </v>
      </c>
      <c r="F97" s="243"/>
      <c r="G97" s="244"/>
      <c r="H97" s="245"/>
      <c r="I97" s="246"/>
      <c r="J97" s="246"/>
      <c r="K97" s="247"/>
      <c r="L97" s="229" t="str">
        <f>IF(ISBLANK(F95)," ",L94+$L$42)</f>
        <v xml:space="preserve"> </v>
      </c>
      <c r="M97" s="157" t="s">
        <v>453</v>
      </c>
      <c r="N97" s="527"/>
      <c r="P97" s="165"/>
    </row>
    <row r="98" spans="1:16" ht="18" customHeight="1">
      <c r="A98" s="132"/>
      <c r="B98" s="33" t="s">
        <v>430</v>
      </c>
      <c r="C98" s="34" t="s">
        <v>6</v>
      </c>
      <c r="D98" s="34" t="s">
        <v>1</v>
      </c>
      <c r="E98" s="34" t="s">
        <v>2</v>
      </c>
      <c r="F98" s="34" t="s">
        <v>3</v>
      </c>
      <c r="G98" s="34" t="s">
        <v>4</v>
      </c>
      <c r="H98" s="34" t="s">
        <v>448</v>
      </c>
      <c r="I98" s="34" t="s">
        <v>449</v>
      </c>
      <c r="J98" s="34" t="s">
        <v>228</v>
      </c>
      <c r="K98" s="34" t="s">
        <v>465</v>
      </c>
      <c r="L98" s="34" t="s">
        <v>466</v>
      </c>
      <c r="M98" s="34" t="s">
        <v>229</v>
      </c>
      <c r="N98" s="35" t="s">
        <v>5</v>
      </c>
      <c r="P98" s="165"/>
    </row>
    <row r="99" spans="1:16" ht="16.5" customHeight="1">
      <c r="A99" s="65"/>
      <c r="B99" s="105" t="s">
        <v>505</v>
      </c>
      <c r="C99" s="136" t="s">
        <v>172</v>
      </c>
      <c r="D99" s="68" t="s">
        <v>52</v>
      </c>
      <c r="E99" s="99"/>
      <c r="F99" s="100"/>
      <c r="G99" s="101"/>
      <c r="H99" s="82" t="str">
        <f t="shared" ref="H99:H100" si="57">IF(ISBLANK(F99)," ",F99-E99)</f>
        <v xml:space="preserve"> </v>
      </c>
      <c r="I99" s="80" t="str">
        <f t="shared" ref="I99:I100" si="58">IF(ISBLANK(G99)," ",G99-E99)</f>
        <v xml:space="preserve"> </v>
      </c>
      <c r="J99" s="80" t="str">
        <f>IF(ISBLANK(E99)," ",SUM(E99:G99)/3)</f>
        <v xml:space="preserve"> </v>
      </c>
      <c r="K99" s="75" t="str">
        <f t="shared" ref="K99:K100" si="59">IF(ISBLANK(F99)," ",(J99^2)/2-(E99*F99+F99*G99+E99*G99)/6)</f>
        <v xml:space="preserve"> </v>
      </c>
      <c r="L99" s="75" t="str">
        <f t="shared" ref="L99:L100" si="60">IF(ISBLANK(F99)," ",H99^2)</f>
        <v xml:space="preserve"> </v>
      </c>
      <c r="M99" s="118" t="s">
        <v>450</v>
      </c>
      <c r="N99" s="178" t="s">
        <v>497</v>
      </c>
      <c r="P99" s="171">
        <f t="shared" ref="P99:P100" si="61">_xlfn.IFS(M99="UNI",3,M99="TRI",4,M99="GAU",5)</f>
        <v>4</v>
      </c>
    </row>
    <row r="100" spans="1:16" ht="16.5" customHeight="1">
      <c r="A100" s="111"/>
      <c r="B100" s="67" t="s">
        <v>539</v>
      </c>
      <c r="C100" s="10" t="s">
        <v>151</v>
      </c>
      <c r="D100" s="11" t="s">
        <v>52</v>
      </c>
      <c r="E100" s="99"/>
      <c r="F100" s="100"/>
      <c r="G100" s="101"/>
      <c r="H100" s="82" t="str">
        <f t="shared" si="57"/>
        <v xml:space="preserve"> </v>
      </c>
      <c r="I100" s="80" t="str">
        <f t="shared" si="58"/>
        <v xml:space="preserve"> </v>
      </c>
      <c r="J100" s="80" t="str">
        <f>IF(ISBLANK(E100)," ",SUM(E100:G100)/3)</f>
        <v xml:space="preserve"> </v>
      </c>
      <c r="K100" s="75" t="str">
        <f t="shared" si="59"/>
        <v xml:space="preserve"> </v>
      </c>
      <c r="L100" s="75" t="str">
        <f t="shared" si="60"/>
        <v xml:space="preserve"> </v>
      </c>
      <c r="M100" s="118" t="s">
        <v>450</v>
      </c>
      <c r="N100" s="178"/>
      <c r="P100" s="172">
        <f t="shared" si="61"/>
        <v>4</v>
      </c>
    </row>
    <row r="101" spans="1:16" ht="16.5" customHeight="1">
      <c r="A101" s="19" t="s">
        <v>234</v>
      </c>
      <c r="B101" s="28" t="s">
        <v>432</v>
      </c>
      <c r="C101" s="38" t="s">
        <v>437</v>
      </c>
      <c r="D101" s="69" t="s">
        <v>253</v>
      </c>
      <c r="E101" s="82"/>
      <c r="F101" s="75"/>
      <c r="G101" s="83"/>
      <c r="H101" s="82"/>
      <c r="I101" s="80"/>
      <c r="J101" s="80" t="str">
        <f>IF(ISBLANK(F101)," ",(F101+G101)/2)</f>
        <v xml:space="preserve"> </v>
      </c>
      <c r="K101" s="75"/>
      <c r="L101" s="75"/>
      <c r="M101" s="83"/>
      <c r="N101" s="178" t="s">
        <v>498</v>
      </c>
      <c r="P101" s="172">
        <v>1</v>
      </c>
    </row>
    <row r="102" spans="1:16" ht="16.5" customHeight="1">
      <c r="A102" s="19"/>
      <c r="B102" s="28" t="s">
        <v>332</v>
      </c>
      <c r="C102" s="38" t="s">
        <v>139</v>
      </c>
      <c r="D102" s="163" t="s">
        <v>127</v>
      </c>
      <c r="E102" s="82"/>
      <c r="F102" s="75"/>
      <c r="G102" s="83"/>
      <c r="H102" s="82" t="str">
        <f t="shared" ref="H102" si="62">IF(ISBLANK(F102)," ",F102-E102)</f>
        <v xml:space="preserve"> </v>
      </c>
      <c r="I102" s="80" t="str">
        <f t="shared" ref="I102" si="63">IF(ISBLANK(G102)," ",G102-E102)</f>
        <v xml:space="preserve"> </v>
      </c>
      <c r="J102" s="80"/>
      <c r="K102" s="75"/>
      <c r="L102" s="75"/>
      <c r="M102" s="83"/>
      <c r="N102" s="178"/>
      <c r="P102" s="172">
        <v>2</v>
      </c>
    </row>
    <row r="103" spans="1:16" ht="16.5" customHeight="1">
      <c r="A103" s="19"/>
      <c r="B103" s="28" t="s">
        <v>332</v>
      </c>
      <c r="C103" s="38" t="s">
        <v>139</v>
      </c>
      <c r="D103" s="69" t="s">
        <v>253</v>
      </c>
      <c r="E103" s="82"/>
      <c r="F103" s="75"/>
      <c r="G103" s="83"/>
      <c r="H103" s="82" t="str">
        <f t="shared" ref="H103" si="64">IF(ISBLANK(F103)," ",F103-E103)</f>
        <v xml:space="preserve"> </v>
      </c>
      <c r="I103" s="80" t="str">
        <f t="shared" ref="I103" si="65">IF(ISBLANK(G103)," ",G103-E103)</f>
        <v xml:space="preserve"> </v>
      </c>
      <c r="J103" s="80" t="str">
        <f>IF(ISBLANK(E103)," ",SUM(E103:G103)/3)</f>
        <v xml:space="preserve"> </v>
      </c>
      <c r="K103" s="75" t="str">
        <f>IF(ISBLANK(F103)," ",(J103^2)/2-(E103*F103+F103*G103+E103*G103)/6)</f>
        <v xml:space="preserve"> </v>
      </c>
      <c r="L103" s="75" t="str">
        <f>IF(ISBLANK(F103)," ",H103^2)</f>
        <v xml:space="preserve"> </v>
      </c>
      <c r="M103" s="118" t="s">
        <v>450</v>
      </c>
      <c r="N103" s="178" t="s">
        <v>502</v>
      </c>
      <c r="P103" s="172">
        <f>_xlfn.IFS(M103="UNI",3,M103="TRI",4,M103="GAU",5)</f>
        <v>4</v>
      </c>
    </row>
    <row r="104" spans="1:16" ht="16.5" customHeight="1">
      <c r="A104" s="19" t="s">
        <v>234</v>
      </c>
      <c r="B104" s="52" t="s">
        <v>433</v>
      </c>
      <c r="C104" s="38" t="s">
        <v>352</v>
      </c>
      <c r="D104" s="69" t="s">
        <v>52</v>
      </c>
      <c r="E104" s="82"/>
      <c r="F104" s="75"/>
      <c r="G104" s="83"/>
      <c r="H104" s="82"/>
      <c r="I104" s="80"/>
      <c r="J104" s="80" t="str">
        <f t="shared" ref="J104:J107" si="66">IF(ISBLANK(F104)," ",(F104+G104)/2)</f>
        <v xml:space="preserve"> </v>
      </c>
      <c r="K104" s="75"/>
      <c r="L104" s="75"/>
      <c r="M104" s="118"/>
      <c r="N104" s="178" t="s">
        <v>509</v>
      </c>
      <c r="P104" s="172">
        <v>1</v>
      </c>
    </row>
    <row r="105" spans="1:16" ht="16.5" customHeight="1">
      <c r="A105" s="39"/>
      <c r="B105" s="28" t="s">
        <v>434</v>
      </c>
      <c r="C105" s="25" t="s">
        <v>153</v>
      </c>
      <c r="D105" s="69" t="s">
        <v>52</v>
      </c>
      <c r="E105" s="82"/>
      <c r="F105" s="75"/>
      <c r="G105" s="83"/>
      <c r="H105" s="82"/>
      <c r="I105" s="80"/>
      <c r="J105" s="80" t="str">
        <f t="shared" si="66"/>
        <v xml:space="preserve"> </v>
      </c>
      <c r="K105" s="75"/>
      <c r="L105" s="75"/>
      <c r="M105" s="118"/>
      <c r="N105" s="178"/>
      <c r="P105" s="172">
        <v>1</v>
      </c>
    </row>
    <row r="106" spans="1:16" ht="16.5" customHeight="1">
      <c r="A106" s="30" t="s">
        <v>234</v>
      </c>
      <c r="B106" s="43" t="s">
        <v>435</v>
      </c>
      <c r="C106" s="44"/>
      <c r="D106" s="72" t="s">
        <v>52</v>
      </c>
      <c r="E106" s="86"/>
      <c r="F106" s="78"/>
      <c r="G106" s="87"/>
      <c r="H106" s="82"/>
      <c r="I106" s="80"/>
      <c r="J106" s="80" t="str">
        <f t="shared" si="66"/>
        <v xml:space="preserve"> </v>
      </c>
      <c r="K106" s="78" t="str">
        <f>IF(ISBLANK(F106)," ",SUM(K99:K105))</f>
        <v xml:space="preserve"> </v>
      </c>
      <c r="L106" s="78" t="str">
        <f>IF(ISBLANK(F106)," ",SUM(L99:L105))</f>
        <v xml:space="preserve"> </v>
      </c>
      <c r="M106" s="118"/>
      <c r="N106" s="178"/>
      <c r="P106" s="172">
        <v>1</v>
      </c>
    </row>
    <row r="107" spans="1:16" ht="16.5" customHeight="1">
      <c r="A107" s="26" t="s">
        <v>244</v>
      </c>
      <c r="B107" s="45" t="s">
        <v>436</v>
      </c>
      <c r="C107" s="46" t="s">
        <v>438</v>
      </c>
      <c r="D107" s="69" t="s">
        <v>52</v>
      </c>
      <c r="E107" s="84"/>
      <c r="F107" s="77"/>
      <c r="G107" s="85"/>
      <c r="H107" s="82"/>
      <c r="I107" s="80"/>
      <c r="J107" s="80" t="str">
        <f t="shared" si="66"/>
        <v xml:space="preserve"> </v>
      </c>
      <c r="K107" s="75"/>
      <c r="L107" s="75"/>
      <c r="M107" s="118"/>
      <c r="N107" s="526" t="s">
        <v>533</v>
      </c>
      <c r="P107" s="173">
        <v>1</v>
      </c>
    </row>
    <row r="108" spans="1:16" ht="16.5" customHeight="1">
      <c r="A108" s="224" t="s">
        <v>230</v>
      </c>
      <c r="B108" s="234" t="s">
        <v>468</v>
      </c>
      <c r="C108" s="234"/>
      <c r="D108" s="227" t="s">
        <v>52</v>
      </c>
      <c r="E108" s="228" t="str">
        <f>IF(ISBLANK(F107)," ",J107-3*SQRT(L108))</f>
        <v xml:space="preserve"> </v>
      </c>
      <c r="F108" s="235"/>
      <c r="G108" s="236"/>
      <c r="H108" s="237"/>
      <c r="I108" s="238"/>
      <c r="J108" s="238"/>
      <c r="K108" s="239"/>
      <c r="L108" s="229" t="str">
        <f>IF(ISBLANK(F107)," ",K106+$K$42)</f>
        <v xml:space="preserve"> </v>
      </c>
      <c r="M108" s="157" t="s">
        <v>467</v>
      </c>
      <c r="N108" s="527"/>
      <c r="P108" s="165"/>
    </row>
    <row r="109" spans="1:16" ht="16.5" customHeight="1">
      <c r="A109" s="240" t="s">
        <v>230</v>
      </c>
      <c r="B109" s="241" t="s">
        <v>258</v>
      </c>
      <c r="C109" s="248"/>
      <c r="D109" s="242" t="s">
        <v>52</v>
      </c>
      <c r="E109" s="228" t="str">
        <f>IF(ISBLANK(F107)," ",E107-SQRT(L109))</f>
        <v xml:space="preserve"> </v>
      </c>
      <c r="F109" s="243"/>
      <c r="G109" s="244"/>
      <c r="H109" s="245"/>
      <c r="I109" s="246"/>
      <c r="J109" s="246"/>
      <c r="K109" s="247"/>
      <c r="L109" s="229" t="str">
        <f>IF(ISBLANK(F107)," ",L106+$L$42)</f>
        <v xml:space="preserve"> </v>
      </c>
      <c r="M109" s="157" t="s">
        <v>453</v>
      </c>
      <c r="N109" s="527"/>
      <c r="P109" s="165"/>
    </row>
    <row r="110" spans="1:16" ht="18" customHeight="1">
      <c r="A110" s="132"/>
      <c r="B110" s="33" t="s">
        <v>454</v>
      </c>
      <c r="C110" s="34" t="s">
        <v>6</v>
      </c>
      <c r="D110" s="34" t="s">
        <v>1</v>
      </c>
      <c r="E110" s="34" t="s">
        <v>2</v>
      </c>
      <c r="F110" s="34" t="s">
        <v>3</v>
      </c>
      <c r="G110" s="34" t="s">
        <v>4</v>
      </c>
      <c r="H110" s="34" t="s">
        <v>448</v>
      </c>
      <c r="I110" s="34" t="s">
        <v>449</v>
      </c>
      <c r="J110" s="34" t="s">
        <v>228</v>
      </c>
      <c r="K110" s="34" t="s">
        <v>465</v>
      </c>
      <c r="L110" s="34" t="s">
        <v>466</v>
      </c>
      <c r="M110" s="34" t="s">
        <v>229</v>
      </c>
      <c r="N110" s="35" t="s">
        <v>5</v>
      </c>
      <c r="P110" s="165"/>
    </row>
    <row r="111" spans="1:16" ht="16.5" customHeight="1">
      <c r="A111" s="111"/>
      <c r="B111" s="137" t="s">
        <v>204</v>
      </c>
      <c r="C111" s="12" t="s">
        <v>205</v>
      </c>
      <c r="D111" s="102" t="s">
        <v>133</v>
      </c>
      <c r="E111" s="99"/>
      <c r="F111" s="100"/>
      <c r="G111" s="101"/>
      <c r="H111" s="99"/>
      <c r="I111" s="143"/>
      <c r="J111" s="143"/>
      <c r="K111" s="100"/>
      <c r="L111" s="100"/>
      <c r="M111" s="101"/>
      <c r="N111" s="184"/>
      <c r="P111" s="171">
        <v>0</v>
      </c>
    </row>
    <row r="112" spans="1:16" ht="15.6">
      <c r="A112" s="20"/>
      <c r="B112" s="41" t="s">
        <v>439</v>
      </c>
      <c r="C112" s="42" t="s">
        <v>337</v>
      </c>
      <c r="D112" s="6" t="s">
        <v>47</v>
      </c>
      <c r="E112" s="82"/>
      <c r="F112" s="75"/>
      <c r="G112" s="83"/>
      <c r="H112" s="82"/>
      <c r="I112" s="80"/>
      <c r="J112" s="80"/>
      <c r="K112" s="75"/>
      <c r="L112" s="75"/>
      <c r="M112" s="118"/>
      <c r="N112" s="178"/>
      <c r="P112" s="172">
        <v>0</v>
      </c>
    </row>
    <row r="113" spans="1:16" ht="16.5" customHeight="1">
      <c r="A113" s="20"/>
      <c r="B113" s="28" t="s">
        <v>440</v>
      </c>
      <c r="C113" s="38" t="s">
        <v>446</v>
      </c>
      <c r="D113" s="69" t="s">
        <v>52</v>
      </c>
      <c r="E113" s="82"/>
      <c r="F113" s="75"/>
      <c r="G113" s="83"/>
      <c r="H113" s="82"/>
      <c r="I113" s="80"/>
      <c r="J113" s="80" t="str">
        <f>IF(ISBLANK(F113)," ",(F113+G113)/2)</f>
        <v xml:space="preserve"> </v>
      </c>
      <c r="K113" s="75"/>
      <c r="L113" s="75"/>
      <c r="M113" s="118"/>
      <c r="N113" s="178"/>
      <c r="P113" s="172">
        <v>0</v>
      </c>
    </row>
    <row r="114" spans="1:16" ht="16.5" customHeight="1">
      <c r="A114" s="19"/>
      <c r="B114" s="28" t="s">
        <v>332</v>
      </c>
      <c r="C114" s="38" t="s">
        <v>139</v>
      </c>
      <c r="D114" s="163" t="s">
        <v>127</v>
      </c>
      <c r="E114" s="82"/>
      <c r="F114" s="75"/>
      <c r="G114" s="83"/>
      <c r="H114" s="82"/>
      <c r="I114" s="80"/>
      <c r="J114" s="80"/>
      <c r="K114" s="75"/>
      <c r="L114" s="75"/>
      <c r="N114" s="178"/>
      <c r="P114" s="172">
        <v>0</v>
      </c>
    </row>
    <row r="115" spans="1:16" ht="16.5" customHeight="1">
      <c r="A115" s="19"/>
      <c r="B115" s="28" t="s">
        <v>332</v>
      </c>
      <c r="C115" s="38" t="s">
        <v>139</v>
      </c>
      <c r="D115" s="69" t="s">
        <v>253</v>
      </c>
      <c r="E115" s="82"/>
      <c r="F115" s="75"/>
      <c r="G115" s="83"/>
      <c r="H115" s="82" t="str">
        <f t="shared" ref="H115:H117" si="67">IF(ISBLANK(F115)," ",F115-E115)</f>
        <v xml:space="preserve"> </v>
      </c>
      <c r="I115" s="80" t="str">
        <f t="shared" ref="I115:I117" si="68">IF(ISBLANK(G115)," ",G115-E115)</f>
        <v xml:space="preserve"> </v>
      </c>
      <c r="J115" s="80" t="str">
        <f>IF(ISBLANK(E115)," ",SUM(E115:G115)/3)</f>
        <v xml:space="preserve"> </v>
      </c>
      <c r="K115" s="75" t="str">
        <f t="shared" ref="K115:K117" si="69">IF(ISBLANK(F115)," ",(J115^2)/2-(E115*F115+F115*G115+E115*G115)/6)</f>
        <v xml:space="preserve"> </v>
      </c>
      <c r="L115" s="75" t="str">
        <f t="shared" ref="L115:L117" si="70">IF(ISBLANK(F115)," ",H115^2)</f>
        <v xml:space="preserve"> </v>
      </c>
      <c r="M115" s="118" t="s">
        <v>450</v>
      </c>
      <c r="N115" s="178" t="s">
        <v>502</v>
      </c>
      <c r="P115" s="172">
        <f t="shared" ref="P115:P117" si="71">_xlfn.IFS(M115="UNI",3,M115="TRI",4,M115="GAU",5)</f>
        <v>4</v>
      </c>
    </row>
    <row r="116" spans="1:16" ht="16.5" customHeight="1">
      <c r="A116" s="20"/>
      <c r="B116" s="28" t="s">
        <v>504</v>
      </c>
      <c r="C116" s="29" t="s">
        <v>173</v>
      </c>
      <c r="D116" s="69" t="s">
        <v>52</v>
      </c>
      <c r="E116" s="82"/>
      <c r="F116" s="75"/>
      <c r="G116" s="83"/>
      <c r="H116" s="82" t="str">
        <f t="shared" si="67"/>
        <v xml:space="preserve"> </v>
      </c>
      <c r="I116" s="80" t="str">
        <f t="shared" si="68"/>
        <v xml:space="preserve"> </v>
      </c>
      <c r="J116" s="80" t="str">
        <f>IF(ISBLANK(E116)," ",SUM(E116:G116)/3)</f>
        <v xml:space="preserve"> </v>
      </c>
      <c r="K116" s="75" t="str">
        <f t="shared" si="69"/>
        <v xml:space="preserve"> </v>
      </c>
      <c r="L116" s="75" t="str">
        <f t="shared" si="70"/>
        <v xml:space="preserve"> </v>
      </c>
      <c r="M116" s="118" t="s">
        <v>450</v>
      </c>
      <c r="N116" s="178"/>
      <c r="P116" s="172">
        <f t="shared" si="71"/>
        <v>4</v>
      </c>
    </row>
    <row r="117" spans="1:16" ht="16.5" customHeight="1">
      <c r="A117" s="141"/>
      <c r="B117" s="67" t="s">
        <v>539</v>
      </c>
      <c r="C117" s="10" t="s">
        <v>151</v>
      </c>
      <c r="D117" s="11" t="s">
        <v>52</v>
      </c>
      <c r="E117" s="82"/>
      <c r="F117" s="75"/>
      <c r="G117" s="83"/>
      <c r="H117" s="82" t="str">
        <f t="shared" si="67"/>
        <v xml:space="preserve"> </v>
      </c>
      <c r="I117" s="80" t="str">
        <f t="shared" si="68"/>
        <v xml:space="preserve"> </v>
      </c>
      <c r="J117" s="80" t="str">
        <f>IF(ISBLANK(E117)," ",SUM(E117:G117)/3)</f>
        <v xml:space="preserve"> </v>
      </c>
      <c r="K117" s="75" t="str">
        <f t="shared" si="69"/>
        <v xml:space="preserve"> </v>
      </c>
      <c r="L117" s="75" t="str">
        <f t="shared" si="70"/>
        <v xml:space="preserve"> </v>
      </c>
      <c r="M117" s="118" t="s">
        <v>450</v>
      </c>
      <c r="N117" s="178"/>
      <c r="P117" s="172">
        <f t="shared" si="71"/>
        <v>4</v>
      </c>
    </row>
    <row r="118" spans="1:16" ht="15.75" customHeight="1">
      <c r="A118" s="39"/>
      <c r="B118" s="67" t="s">
        <v>334</v>
      </c>
      <c r="C118" s="5" t="s">
        <v>335</v>
      </c>
      <c r="D118" s="117" t="s">
        <v>32</v>
      </c>
      <c r="E118" s="82"/>
      <c r="F118" s="75"/>
      <c r="G118" s="83"/>
      <c r="H118" s="82"/>
      <c r="I118" s="80"/>
      <c r="J118" s="80"/>
      <c r="K118" s="75"/>
      <c r="L118" s="75"/>
      <c r="M118" s="118"/>
      <c r="N118" s="178"/>
      <c r="P118" s="172">
        <v>2</v>
      </c>
    </row>
    <row r="119" spans="1:16" ht="16.5" customHeight="1">
      <c r="A119" s="19"/>
      <c r="B119" s="52" t="s">
        <v>442</v>
      </c>
      <c r="C119" s="38" t="s">
        <v>441</v>
      </c>
      <c r="D119" s="32" t="s">
        <v>52</v>
      </c>
      <c r="E119" s="82"/>
      <c r="F119" s="75"/>
      <c r="G119" s="83"/>
      <c r="H119" s="82" t="str">
        <f t="shared" ref="H119" si="72">IF(ISBLANK(F119)," ",F119-E119)</f>
        <v xml:space="preserve"> </v>
      </c>
      <c r="I119" s="80" t="str">
        <f t="shared" ref="I119" si="73">IF(ISBLANK(G119)," ",G119-E119)</f>
        <v xml:space="preserve"> </v>
      </c>
      <c r="J119" s="80" t="str">
        <f>IF(ISBLANK(E119)," ",SUM(E119:G119)/3)</f>
        <v xml:space="preserve"> </v>
      </c>
      <c r="K119" s="75" t="str">
        <f>IF(ISBLANK(F119)," ",(J119^2)/2-(E119*F119+F119*G119+E119*G119)/6)</f>
        <v xml:space="preserve"> </v>
      </c>
      <c r="L119" s="75" t="str">
        <f>IF(ISBLANK(F119)," ",H119^2)</f>
        <v xml:space="preserve"> </v>
      </c>
      <c r="M119" s="118" t="s">
        <v>450</v>
      </c>
      <c r="N119" s="178"/>
      <c r="P119" s="172">
        <f>_xlfn.IFS(M119="UNI",3,M119="TRI",4,M119="GAU",5)</f>
        <v>4</v>
      </c>
    </row>
    <row r="120" spans="1:16" ht="16.5" customHeight="1">
      <c r="A120" s="30" t="s">
        <v>234</v>
      </c>
      <c r="B120" s="43" t="s">
        <v>443</v>
      </c>
      <c r="C120" s="44"/>
      <c r="D120" s="72" t="s">
        <v>52</v>
      </c>
      <c r="E120" s="86"/>
      <c r="F120" s="78"/>
      <c r="G120" s="87"/>
      <c r="H120" s="82"/>
      <c r="I120" s="80"/>
      <c r="J120" s="80" t="str">
        <f t="shared" ref="J120:J121" si="74">IF(ISBLANK(F120)," ",(F120+G120)/2)</f>
        <v xml:space="preserve"> </v>
      </c>
      <c r="K120" s="78"/>
      <c r="L120" s="78" t="str">
        <f>IF(ISBLANK(F120)," ",SUM(L111:L119))</f>
        <v xml:space="preserve"> </v>
      </c>
      <c r="M120" s="118"/>
      <c r="N120" s="178"/>
      <c r="P120" s="172">
        <v>1</v>
      </c>
    </row>
    <row r="121" spans="1:16" ht="15.6">
      <c r="A121" s="26" t="s">
        <v>244</v>
      </c>
      <c r="B121" s="45" t="s">
        <v>444</v>
      </c>
      <c r="C121" s="46" t="s">
        <v>447</v>
      </c>
      <c r="D121" s="69" t="s">
        <v>52</v>
      </c>
      <c r="E121" s="84"/>
      <c r="F121" s="77"/>
      <c r="G121" s="85"/>
      <c r="H121" s="82"/>
      <c r="I121" s="80"/>
      <c r="J121" s="80" t="str">
        <f t="shared" si="74"/>
        <v xml:space="preserve"> </v>
      </c>
      <c r="K121" s="75"/>
      <c r="L121" s="75"/>
      <c r="M121" s="118"/>
      <c r="N121" s="526" t="s">
        <v>533</v>
      </c>
      <c r="P121" s="173">
        <v>1</v>
      </c>
    </row>
    <row r="122" spans="1:16" ht="16.5" customHeight="1">
      <c r="A122" s="224" t="s">
        <v>230</v>
      </c>
      <c r="B122" s="234" t="s">
        <v>468</v>
      </c>
      <c r="C122" s="234"/>
      <c r="D122" s="227" t="s">
        <v>52</v>
      </c>
      <c r="E122" s="228" t="str">
        <f>IF(ISBLANK(F121)," ",J121-3*SQRT(L122))</f>
        <v xml:space="preserve"> </v>
      </c>
      <c r="F122" s="235"/>
      <c r="G122" s="236"/>
      <c r="H122" s="237"/>
      <c r="I122" s="238"/>
      <c r="J122" s="238"/>
      <c r="K122" s="239"/>
      <c r="L122" s="229" t="str">
        <f>IF(ISBLANK(F121)," ",K120+$K$42)</f>
        <v xml:space="preserve"> </v>
      </c>
      <c r="M122" s="157" t="s">
        <v>467</v>
      </c>
      <c r="N122" s="527"/>
      <c r="P122" s="165"/>
    </row>
    <row r="123" spans="1:16" ht="16.5" customHeight="1" thickBot="1">
      <c r="A123" s="249" t="s">
        <v>230</v>
      </c>
      <c r="B123" s="250" t="s">
        <v>258</v>
      </c>
      <c r="C123" s="251"/>
      <c r="D123" s="252" t="s">
        <v>52</v>
      </c>
      <c r="E123" s="253" t="str">
        <f>IF(ISBLANK(F121)," ",E121-SQRT(L123))</f>
        <v xml:space="preserve"> </v>
      </c>
      <c r="F123" s="254"/>
      <c r="G123" s="255"/>
      <c r="H123" s="256"/>
      <c r="I123" s="257"/>
      <c r="J123" s="257"/>
      <c r="K123" s="258"/>
      <c r="L123" s="259" t="str">
        <f>IF(ISBLANK(F121)," ",L120+$L$42)</f>
        <v xml:space="preserve"> </v>
      </c>
      <c r="M123" s="158" t="s">
        <v>453</v>
      </c>
      <c r="N123" s="529"/>
      <c r="P123" s="165"/>
    </row>
    <row r="124" spans="1:16">
      <c r="A124" s="32"/>
    </row>
    <row r="125" spans="1:16">
      <c r="A125" s="32"/>
    </row>
    <row r="126" spans="1:16">
      <c r="A126" s="32"/>
    </row>
    <row r="127" spans="1:16">
      <c r="A127" s="32"/>
    </row>
    <row r="128" spans="1:16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  <row r="184" spans="1:1">
      <c r="A184" s="32"/>
    </row>
    <row r="185" spans="1:1">
      <c r="A185" s="32"/>
    </row>
    <row r="186" spans="1:1">
      <c r="A186" s="32"/>
    </row>
    <row r="187" spans="1:1">
      <c r="A187" s="32"/>
    </row>
    <row r="188" spans="1:1">
      <c r="A188" s="32"/>
    </row>
    <row r="189" spans="1:1">
      <c r="A189" s="32"/>
    </row>
    <row r="190" spans="1:1">
      <c r="A190" s="32"/>
    </row>
    <row r="191" spans="1:1">
      <c r="A191" s="32"/>
    </row>
    <row r="192" spans="1:1">
      <c r="A192" s="32"/>
    </row>
    <row r="193" spans="1:1">
      <c r="A193" s="32"/>
    </row>
    <row r="194" spans="1:1">
      <c r="A194" s="32"/>
    </row>
    <row r="195" spans="1:1">
      <c r="A195" s="32"/>
    </row>
    <row r="196" spans="1:1">
      <c r="A196" s="32"/>
    </row>
    <row r="197" spans="1:1">
      <c r="A197" s="32"/>
    </row>
    <row r="198" spans="1:1">
      <c r="A198" s="32"/>
    </row>
    <row r="199" spans="1:1">
      <c r="A199" s="32"/>
    </row>
    <row r="200" spans="1:1">
      <c r="A200" s="32"/>
    </row>
    <row r="201" spans="1:1">
      <c r="A201" s="32"/>
    </row>
    <row r="202" spans="1:1">
      <c r="A202" s="32"/>
    </row>
    <row r="203" spans="1:1">
      <c r="A203" s="32"/>
    </row>
    <row r="204" spans="1:1">
      <c r="A204" s="32"/>
    </row>
    <row r="205" spans="1:1">
      <c r="A205" s="32"/>
    </row>
  </sheetData>
  <mergeCells count="18">
    <mergeCell ref="Y1:Z1"/>
    <mergeCell ref="Y2:Z3"/>
    <mergeCell ref="Y4:Z5"/>
    <mergeCell ref="A1:N1"/>
    <mergeCell ref="N44:N49"/>
    <mergeCell ref="S1:V1"/>
    <mergeCell ref="W1:X1"/>
    <mergeCell ref="R2:R3"/>
    <mergeCell ref="S2:V3"/>
    <mergeCell ref="W2:X3"/>
    <mergeCell ref="R4:R5"/>
    <mergeCell ref="S4:V5"/>
    <mergeCell ref="W4:X5"/>
    <mergeCell ref="N63:N65"/>
    <mergeCell ref="N79:N81"/>
    <mergeCell ref="N95:N97"/>
    <mergeCell ref="N107:N109"/>
    <mergeCell ref="N121:N123"/>
  </mergeCells>
  <phoneticPr fontId="10" type="noConversion"/>
  <dataValidations count="1">
    <dataValidation type="list" allowBlank="1" showInputMessage="1" showErrorMessage="1" sqref="M6 M9:M11 M119 M20 M36 M14:M17 M40:M41 M55:M56 M59 M71:M72 M87:M88 M91 M99:M100 M103 M115:M117 M23:M30" xr:uid="{F068AA0F-AF81-4B99-ACBB-86CEEEE87162}">
      <formula1>"UNI,TRI,GAU"</formula1>
    </dataValidation>
  </dataValidations>
  <pageMargins left="0.7" right="0.7" top="0.75" bottom="0.75" header="0.3" footer="0.3"/>
  <pageSetup paperSize="9" orientation="portrait" r:id="rId1"/>
  <ignoredErrors>
    <ignoredError sqref="K2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Input</vt:lpstr>
      <vt:lpstr>Output Up</vt:lpstr>
      <vt:lpstr>Output Dw</vt:lpstr>
      <vt:lpstr>Input!No</vt:lpstr>
      <vt:lpstr>Input!Yes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2022-07-23T16:35:46Z</cp:lastPrinted>
  <dcterms:created xsi:type="dcterms:W3CDTF">2015-06-05T18:19:34Z</dcterms:created>
  <dcterms:modified xsi:type="dcterms:W3CDTF">2022-10-03T14:26:21Z</dcterms:modified>
</cp:coreProperties>
</file>